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4.2未滿6歲兒童牙齒塗氟服務利用率\"/>
    </mc:Choice>
  </mc:AlternateContent>
  <xr:revisionPtr revIDLastSave="0" documentId="8_{094BDE13-572C-4396-B6F5-A90B40AA236C}" xr6:coauthVersionLast="47" xr6:coauthVersionMax="47" xr10:uidLastSave="{00000000-0000-0000-0000-000000000000}"/>
  <bookViews>
    <workbookView xWindow="-120" yWindow="-120" windowWidth="29040" windowHeight="15720"/>
  </bookViews>
  <sheets>
    <sheet name="2023_(未滿6歲)" sheetId="1" r:id="rId1"/>
    <sheet name="2022_(未滿6歲)" sheetId="2" r:id="rId2"/>
    <sheet name="2021_(未滿6歲)" sheetId="3" r:id="rId3"/>
    <sheet name="2020_(未滿6歲)" sheetId="4" r:id="rId4"/>
    <sheet name="2019__(未滿6歲)" sheetId="5" r:id="rId5"/>
    <sheet name="2018_(未滿6歲)" sheetId="6" r:id="rId6"/>
    <sheet name="2017_(未滿6歲)" sheetId="7" r:id="rId7"/>
    <sheet name="2016_(未滿6歲)" sheetId="8" r:id="rId8"/>
    <sheet name="2015_(未滿6歲)" sheetId="9" r:id="rId9"/>
    <sheet name="2014" sheetId="10" r:id="rId10"/>
    <sheet name="2013" sheetId="11" r:id="rId11"/>
    <sheet name="2012" sheetId="12" r:id="rId12"/>
    <sheet name="2011" sheetId="13" r:id="rId13"/>
    <sheet name="2010" sheetId="14" r:id="rId14"/>
    <sheet name="2009" sheetId="15" r:id="rId15"/>
    <sheet name="2008" sheetId="16" r:id="rId16"/>
    <sheet name="2007" sheetId="17" r:id="rId17"/>
  </sheets>
  <definedNames>
    <definedName name="_xlnm.Print_Area" localSheetId="16">'2007'!$A$1:$J$40</definedName>
    <definedName name="_xlnm.Print_Area" localSheetId="15">'2008'!$A$1:$J$40</definedName>
    <definedName name="_xlnm.Print_Area" localSheetId="14">'2009'!$A$1:$J$40</definedName>
    <definedName name="_xlnm.Print_Area" localSheetId="13">'2010'!$A$1:$J$37</definedName>
    <definedName name="_xlnm.Print_Area" localSheetId="12">'2011'!$A$1:$J$37</definedName>
    <definedName name="_xlnm.Print_Area" localSheetId="11">'2012'!$A$1:$J$37</definedName>
    <definedName name="_xlnm.Print_Area" localSheetId="10">'2013'!$A$1:$J$37</definedName>
    <definedName name="_xlnm.Print_Area" localSheetId="8">'2015_(未滿6歲)'!$A$1:$J$38</definedName>
    <definedName name="_xlnm.Print_Area" localSheetId="7">'2016_(未滿6歲)'!$A$1:$J$38</definedName>
    <definedName name="_xlnm.Print_Area" localSheetId="6">'2017_(未滿6歲)'!$A$1:$J$38</definedName>
    <definedName name="_xlnm.Print_Area" localSheetId="5">'2018_(未滿6歲)'!$A$1:$J$38</definedName>
    <definedName name="_xlnm.Print_Area" localSheetId="4">'2019__(未滿6歲)'!$A$1:$J$38</definedName>
    <definedName name="_xlnm.Print_Area" localSheetId="3">'2020_(未滿6歲)'!$A$1:$J$38</definedName>
    <definedName name="_xlnm.Print_Area" localSheetId="2">'2021_(未滿6歲)'!$A$1:$J$38</definedName>
    <definedName name="_xlnm.Print_Area" localSheetId="1">'2022_(未滿6歲)'!$A$1:$J$38</definedName>
    <definedName name="_xlnm.Print_Area" localSheetId="0">'2023_(未滿6歲)'!$A$1:$J$38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7" l="1"/>
  <c r="G37" i="17"/>
  <c r="C37" i="17"/>
  <c r="D37" i="17" s="1"/>
  <c r="J36" i="17"/>
  <c r="G36" i="17"/>
  <c r="D36" i="17"/>
  <c r="C36" i="17"/>
  <c r="J35" i="17"/>
  <c r="G35" i="17"/>
  <c r="C35" i="17"/>
  <c r="D35" i="17" s="1"/>
  <c r="J34" i="17"/>
  <c r="G34" i="17"/>
  <c r="C34" i="17"/>
  <c r="D34" i="17" s="1"/>
  <c r="J33" i="17"/>
  <c r="G33" i="17"/>
  <c r="D33" i="17"/>
  <c r="C33" i="17"/>
  <c r="J32" i="17"/>
  <c r="G32" i="17"/>
  <c r="C32" i="17"/>
  <c r="D32" i="17" s="1"/>
  <c r="J31" i="17"/>
  <c r="G31" i="17"/>
  <c r="C31" i="17"/>
  <c r="D31" i="17" s="1"/>
  <c r="J30" i="17"/>
  <c r="G30" i="17"/>
  <c r="D30" i="17"/>
  <c r="C30" i="17"/>
  <c r="J29" i="17"/>
  <c r="G29" i="17"/>
  <c r="C29" i="17"/>
  <c r="D29" i="17" s="1"/>
  <c r="J28" i="17"/>
  <c r="G28" i="17"/>
  <c r="C28" i="17"/>
  <c r="D28" i="17" s="1"/>
  <c r="J27" i="17"/>
  <c r="G27" i="17"/>
  <c r="D27" i="17"/>
  <c r="C27" i="17"/>
  <c r="J26" i="17"/>
  <c r="G26" i="17"/>
  <c r="C26" i="17"/>
  <c r="D26" i="17" s="1"/>
  <c r="J25" i="17"/>
  <c r="G25" i="17"/>
  <c r="C25" i="17"/>
  <c r="D25" i="17" s="1"/>
  <c r="J24" i="17"/>
  <c r="G24" i="17"/>
  <c r="D24" i="17"/>
  <c r="C24" i="17"/>
  <c r="J23" i="17"/>
  <c r="G23" i="17"/>
  <c r="C23" i="17"/>
  <c r="D23" i="17" s="1"/>
  <c r="J22" i="17"/>
  <c r="G22" i="17"/>
  <c r="C22" i="17"/>
  <c r="D22" i="17" s="1"/>
  <c r="J21" i="17"/>
  <c r="G21" i="17"/>
  <c r="D21" i="17"/>
  <c r="C21" i="17"/>
  <c r="J20" i="17"/>
  <c r="G20" i="17"/>
  <c r="C20" i="17"/>
  <c r="D20" i="17" s="1"/>
  <c r="J19" i="17"/>
  <c r="G19" i="17"/>
  <c r="C19" i="17"/>
  <c r="D19" i="17" s="1"/>
  <c r="J18" i="17"/>
  <c r="G18" i="17"/>
  <c r="D18" i="17"/>
  <c r="C18" i="17"/>
  <c r="J17" i="17"/>
  <c r="G17" i="17"/>
  <c r="C17" i="17"/>
  <c r="D17" i="17" s="1"/>
  <c r="J16" i="17"/>
  <c r="G16" i="17"/>
  <c r="C16" i="17"/>
  <c r="D16" i="17" s="1"/>
  <c r="J15" i="17"/>
  <c r="G15" i="17"/>
  <c r="D15" i="17"/>
  <c r="C15" i="17"/>
  <c r="J14" i="17"/>
  <c r="G14" i="17"/>
  <c r="C14" i="17"/>
  <c r="D14" i="17" s="1"/>
  <c r="J13" i="17"/>
  <c r="G13" i="17"/>
  <c r="C13" i="17"/>
  <c r="D13" i="17" s="1"/>
  <c r="J11" i="17"/>
  <c r="G11" i="17"/>
  <c r="D11" i="17"/>
  <c r="C11" i="17"/>
  <c r="B11" i="17"/>
  <c r="J10" i="17"/>
  <c r="G10" i="17"/>
  <c r="D10" i="17"/>
  <c r="C10" i="17"/>
  <c r="B10" i="17"/>
  <c r="J9" i="17"/>
  <c r="G9" i="17"/>
  <c r="D9" i="17"/>
  <c r="C9" i="17"/>
  <c r="B9" i="17"/>
  <c r="J8" i="17"/>
  <c r="G8" i="17"/>
  <c r="C8" i="17"/>
  <c r="D8" i="17" s="1"/>
  <c r="B8" i="17"/>
  <c r="B5" i="17" s="1"/>
  <c r="J7" i="17"/>
  <c r="G7" i="17"/>
  <c r="C7" i="17"/>
  <c r="C5" i="17" s="1"/>
  <c r="D5" i="17" s="1"/>
  <c r="B7" i="17"/>
  <c r="I5" i="17"/>
  <c r="J5" i="17" s="1"/>
  <c r="H5" i="17"/>
  <c r="F5" i="17"/>
  <c r="G5" i="17" s="1"/>
  <c r="E5" i="17"/>
  <c r="J37" i="16"/>
  <c r="G37" i="16"/>
  <c r="D37" i="16"/>
  <c r="C37" i="16"/>
  <c r="J36" i="16"/>
  <c r="G36" i="16"/>
  <c r="C36" i="16"/>
  <c r="D36" i="16" s="1"/>
  <c r="J35" i="16"/>
  <c r="G35" i="16"/>
  <c r="C35" i="16"/>
  <c r="D35" i="16" s="1"/>
  <c r="J34" i="16"/>
  <c r="G34" i="16"/>
  <c r="D34" i="16"/>
  <c r="C34" i="16"/>
  <c r="J33" i="16"/>
  <c r="G33" i="16"/>
  <c r="C33" i="16"/>
  <c r="D33" i="16" s="1"/>
  <c r="J32" i="16"/>
  <c r="G32" i="16"/>
  <c r="C32" i="16"/>
  <c r="D32" i="16" s="1"/>
  <c r="J31" i="16"/>
  <c r="G31" i="16"/>
  <c r="D31" i="16"/>
  <c r="C31" i="16"/>
  <c r="J30" i="16"/>
  <c r="G30" i="16"/>
  <c r="C30" i="16"/>
  <c r="D30" i="16" s="1"/>
  <c r="J29" i="16"/>
  <c r="G29" i="16"/>
  <c r="C29" i="16"/>
  <c r="D29" i="16" s="1"/>
  <c r="J28" i="16"/>
  <c r="G28" i="16"/>
  <c r="D28" i="16"/>
  <c r="C28" i="16"/>
  <c r="J27" i="16"/>
  <c r="G27" i="16"/>
  <c r="C27" i="16"/>
  <c r="D27" i="16" s="1"/>
  <c r="J26" i="16"/>
  <c r="G26" i="16"/>
  <c r="C26" i="16"/>
  <c r="D26" i="16" s="1"/>
  <c r="J25" i="16"/>
  <c r="G25" i="16"/>
  <c r="D25" i="16"/>
  <c r="C25" i="16"/>
  <c r="J24" i="16"/>
  <c r="G24" i="16"/>
  <c r="C24" i="16"/>
  <c r="D24" i="16" s="1"/>
  <c r="J23" i="16"/>
  <c r="G23" i="16"/>
  <c r="C23" i="16"/>
  <c r="D23" i="16" s="1"/>
  <c r="J22" i="16"/>
  <c r="G22" i="16"/>
  <c r="D22" i="16"/>
  <c r="C22" i="16"/>
  <c r="J21" i="16"/>
  <c r="G21" i="16"/>
  <c r="C21" i="16"/>
  <c r="D21" i="16" s="1"/>
  <c r="J20" i="16"/>
  <c r="G20" i="16"/>
  <c r="C20" i="16"/>
  <c r="D20" i="16" s="1"/>
  <c r="J19" i="16"/>
  <c r="G19" i="16"/>
  <c r="D19" i="16"/>
  <c r="C19" i="16"/>
  <c r="J18" i="16"/>
  <c r="G18" i="16"/>
  <c r="C18" i="16"/>
  <c r="D18" i="16" s="1"/>
  <c r="J17" i="16"/>
  <c r="G17" i="16"/>
  <c r="C17" i="16"/>
  <c r="D17" i="16" s="1"/>
  <c r="J16" i="16"/>
  <c r="G16" i="16"/>
  <c r="D16" i="16"/>
  <c r="C16" i="16"/>
  <c r="J15" i="16"/>
  <c r="G15" i="16"/>
  <c r="C15" i="16"/>
  <c r="D15" i="16" s="1"/>
  <c r="J14" i="16"/>
  <c r="G14" i="16"/>
  <c r="C14" i="16"/>
  <c r="D14" i="16" s="1"/>
  <c r="J13" i="16"/>
  <c r="G13" i="16"/>
  <c r="D13" i="16"/>
  <c r="C13" i="16"/>
  <c r="J11" i="16"/>
  <c r="G11" i="16"/>
  <c r="C11" i="16"/>
  <c r="C5" i="16" s="1"/>
  <c r="D5" i="16" s="1"/>
  <c r="B11" i="16"/>
  <c r="J10" i="16"/>
  <c r="G10" i="16"/>
  <c r="D10" i="16"/>
  <c r="C10" i="16"/>
  <c r="B10" i="16"/>
  <c r="J9" i="16"/>
  <c r="G9" i="16"/>
  <c r="D9" i="16"/>
  <c r="C9" i="16"/>
  <c r="B9" i="16"/>
  <c r="J8" i="16"/>
  <c r="G8" i="16"/>
  <c r="D8" i="16"/>
  <c r="C8" i="16"/>
  <c r="B8" i="16"/>
  <c r="J7" i="16"/>
  <c r="G7" i="16"/>
  <c r="D7" i="16"/>
  <c r="C7" i="16"/>
  <c r="B7" i="16"/>
  <c r="B5" i="16" s="1"/>
  <c r="I5" i="16"/>
  <c r="H5" i="16"/>
  <c r="J5" i="16" s="1"/>
  <c r="F5" i="16"/>
  <c r="G5" i="16" s="1"/>
  <c r="E5" i="16"/>
  <c r="J37" i="15"/>
  <c r="G37" i="15"/>
  <c r="D37" i="15"/>
  <c r="C37" i="15"/>
  <c r="J36" i="15"/>
  <c r="G36" i="15"/>
  <c r="C36" i="15"/>
  <c r="D36" i="15" s="1"/>
  <c r="J35" i="15"/>
  <c r="G35" i="15"/>
  <c r="D35" i="15"/>
  <c r="C35" i="15"/>
  <c r="J34" i="15"/>
  <c r="G34" i="15"/>
  <c r="D34" i="15"/>
  <c r="C34" i="15"/>
  <c r="J33" i="15"/>
  <c r="G33" i="15"/>
  <c r="C33" i="15"/>
  <c r="D33" i="15" s="1"/>
  <c r="J32" i="15"/>
  <c r="G32" i="15"/>
  <c r="D32" i="15"/>
  <c r="C32" i="15"/>
  <c r="J31" i="15"/>
  <c r="G31" i="15"/>
  <c r="D31" i="15"/>
  <c r="C31" i="15"/>
  <c r="J30" i="15"/>
  <c r="G30" i="15"/>
  <c r="C30" i="15"/>
  <c r="D30" i="15" s="1"/>
  <c r="J29" i="15"/>
  <c r="G29" i="15"/>
  <c r="D29" i="15"/>
  <c r="C29" i="15"/>
  <c r="J28" i="15"/>
  <c r="G28" i="15"/>
  <c r="D28" i="15"/>
  <c r="C28" i="15"/>
  <c r="J27" i="15"/>
  <c r="G27" i="15"/>
  <c r="C27" i="15"/>
  <c r="D27" i="15" s="1"/>
  <c r="J26" i="15"/>
  <c r="G26" i="15"/>
  <c r="D26" i="15"/>
  <c r="C26" i="15"/>
  <c r="J25" i="15"/>
  <c r="G25" i="15"/>
  <c r="D25" i="15"/>
  <c r="C25" i="15"/>
  <c r="J24" i="15"/>
  <c r="G24" i="15"/>
  <c r="C24" i="15"/>
  <c r="D24" i="15" s="1"/>
  <c r="J23" i="15"/>
  <c r="G23" i="15"/>
  <c r="D23" i="15"/>
  <c r="C23" i="15"/>
  <c r="J22" i="15"/>
  <c r="G22" i="15"/>
  <c r="D22" i="15"/>
  <c r="C22" i="15"/>
  <c r="J21" i="15"/>
  <c r="G21" i="15"/>
  <c r="C21" i="15"/>
  <c r="D21" i="15" s="1"/>
  <c r="J20" i="15"/>
  <c r="G20" i="15"/>
  <c r="D20" i="15"/>
  <c r="C20" i="15"/>
  <c r="J19" i="15"/>
  <c r="G19" i="15"/>
  <c r="D19" i="15"/>
  <c r="C19" i="15"/>
  <c r="J18" i="15"/>
  <c r="G18" i="15"/>
  <c r="C18" i="15"/>
  <c r="D18" i="15" s="1"/>
  <c r="J17" i="15"/>
  <c r="G17" i="15"/>
  <c r="D17" i="15"/>
  <c r="C17" i="15"/>
  <c r="J16" i="15"/>
  <c r="G16" i="15"/>
  <c r="D16" i="15"/>
  <c r="C16" i="15"/>
  <c r="J15" i="15"/>
  <c r="G15" i="15"/>
  <c r="C15" i="15"/>
  <c r="D15" i="15" s="1"/>
  <c r="J14" i="15"/>
  <c r="G14" i="15"/>
  <c r="D14" i="15"/>
  <c r="C14" i="15"/>
  <c r="J13" i="15"/>
  <c r="G13" i="15"/>
  <c r="D13" i="15"/>
  <c r="C13" i="15"/>
  <c r="J11" i="15"/>
  <c r="G11" i="15"/>
  <c r="C11" i="15"/>
  <c r="D11" i="15" s="1"/>
  <c r="B11" i="15"/>
  <c r="J10" i="15"/>
  <c r="G10" i="15"/>
  <c r="C10" i="15"/>
  <c r="D10" i="15" s="1"/>
  <c r="B10" i="15"/>
  <c r="J9" i="15"/>
  <c r="G9" i="15"/>
  <c r="C9" i="15"/>
  <c r="D9" i="15" s="1"/>
  <c r="B9" i="15"/>
  <c r="B5" i="15" s="1"/>
  <c r="J8" i="15"/>
  <c r="G8" i="15"/>
  <c r="D8" i="15"/>
  <c r="C8" i="15"/>
  <c r="B8" i="15"/>
  <c r="J7" i="15"/>
  <c r="G7" i="15"/>
  <c r="D7" i="15"/>
  <c r="C7" i="15"/>
  <c r="B7" i="15"/>
  <c r="I5" i="15"/>
  <c r="J5" i="15" s="1"/>
  <c r="H5" i="15"/>
  <c r="F5" i="15"/>
  <c r="G5" i="15" s="1"/>
  <c r="E5" i="15"/>
  <c r="J34" i="14"/>
  <c r="G34" i="14"/>
  <c r="C34" i="14"/>
  <c r="D34" i="14" s="1"/>
  <c r="J33" i="14"/>
  <c r="G33" i="14"/>
  <c r="C33" i="14"/>
  <c r="D33" i="14" s="1"/>
  <c r="J32" i="14"/>
  <c r="G32" i="14"/>
  <c r="D32" i="14"/>
  <c r="C32" i="14"/>
  <c r="J31" i="14"/>
  <c r="G31" i="14"/>
  <c r="C31" i="14"/>
  <c r="D31" i="14" s="1"/>
  <c r="J30" i="14"/>
  <c r="G30" i="14"/>
  <c r="C30" i="14"/>
  <c r="D30" i="14" s="1"/>
  <c r="J29" i="14"/>
  <c r="G29" i="14"/>
  <c r="D29" i="14"/>
  <c r="C29" i="14"/>
  <c r="J28" i="14"/>
  <c r="G28" i="14"/>
  <c r="C28" i="14"/>
  <c r="D28" i="14" s="1"/>
  <c r="J27" i="14"/>
  <c r="G27" i="14"/>
  <c r="C27" i="14"/>
  <c r="D27" i="14" s="1"/>
  <c r="J26" i="14"/>
  <c r="G26" i="14"/>
  <c r="D26" i="14"/>
  <c r="C26" i="14"/>
  <c r="J25" i="14"/>
  <c r="G25" i="14"/>
  <c r="C25" i="14"/>
  <c r="D25" i="14" s="1"/>
  <c r="J24" i="14"/>
  <c r="G24" i="14"/>
  <c r="C24" i="14"/>
  <c r="D24" i="14" s="1"/>
  <c r="J23" i="14"/>
  <c r="G23" i="14"/>
  <c r="D23" i="14"/>
  <c r="C23" i="14"/>
  <c r="J22" i="14"/>
  <c r="G22" i="14"/>
  <c r="C22" i="14"/>
  <c r="D22" i="14" s="1"/>
  <c r="J21" i="14"/>
  <c r="G21" i="14"/>
  <c r="C21" i="14"/>
  <c r="D21" i="14" s="1"/>
  <c r="J20" i="14"/>
  <c r="G20" i="14"/>
  <c r="D20" i="14"/>
  <c r="C20" i="14"/>
  <c r="J19" i="14"/>
  <c r="G19" i="14"/>
  <c r="C19" i="14"/>
  <c r="D19" i="14" s="1"/>
  <c r="J18" i="14"/>
  <c r="G18" i="14"/>
  <c r="C18" i="14"/>
  <c r="D18" i="14" s="1"/>
  <c r="J17" i="14"/>
  <c r="G17" i="14"/>
  <c r="D17" i="14"/>
  <c r="C17" i="14"/>
  <c r="J16" i="14"/>
  <c r="G16" i="14"/>
  <c r="C16" i="14"/>
  <c r="D16" i="14" s="1"/>
  <c r="J15" i="14"/>
  <c r="G15" i="14"/>
  <c r="C15" i="14"/>
  <c r="D15" i="14" s="1"/>
  <c r="J14" i="14"/>
  <c r="G14" i="14"/>
  <c r="D14" i="14"/>
  <c r="C14" i="14"/>
  <c r="J13" i="14"/>
  <c r="G13" i="14"/>
  <c r="C13" i="14"/>
  <c r="D13" i="14" s="1"/>
  <c r="J11" i="14"/>
  <c r="G11" i="14"/>
  <c r="C11" i="14"/>
  <c r="D11" i="14" s="1"/>
  <c r="B11" i="14"/>
  <c r="J10" i="14"/>
  <c r="G10" i="14"/>
  <c r="C10" i="14"/>
  <c r="D10" i="14" s="1"/>
  <c r="B10" i="14"/>
  <c r="J9" i="14"/>
  <c r="G9" i="14"/>
  <c r="C9" i="14"/>
  <c r="D9" i="14" s="1"/>
  <c r="B9" i="14"/>
  <c r="J8" i="14"/>
  <c r="G8" i="14"/>
  <c r="C8" i="14"/>
  <c r="D8" i="14" s="1"/>
  <c r="B8" i="14"/>
  <c r="J7" i="14"/>
  <c r="G7" i="14"/>
  <c r="C7" i="14"/>
  <c r="C5" i="14" s="1"/>
  <c r="D5" i="14" s="1"/>
  <c r="B7" i="14"/>
  <c r="B5" i="14" s="1"/>
  <c r="J5" i="14"/>
  <c r="I5" i="14"/>
  <c r="H5" i="14"/>
  <c r="F5" i="14"/>
  <c r="E5" i="14"/>
  <c r="G5" i="14" s="1"/>
  <c r="J34" i="13"/>
  <c r="G34" i="13"/>
  <c r="C34" i="13"/>
  <c r="D34" i="13" s="1"/>
  <c r="J33" i="13"/>
  <c r="G33" i="13"/>
  <c r="D33" i="13"/>
  <c r="C33" i="13"/>
  <c r="J32" i="13"/>
  <c r="G32" i="13"/>
  <c r="D32" i="13"/>
  <c r="C32" i="13"/>
  <c r="J31" i="13"/>
  <c r="G31" i="13"/>
  <c r="C31" i="13"/>
  <c r="D31" i="13" s="1"/>
  <c r="J30" i="13"/>
  <c r="G30" i="13"/>
  <c r="D30" i="13"/>
  <c r="C30" i="13"/>
  <c r="J29" i="13"/>
  <c r="G29" i="13"/>
  <c r="D29" i="13"/>
  <c r="C29" i="13"/>
  <c r="J28" i="13"/>
  <c r="G28" i="13"/>
  <c r="C28" i="13"/>
  <c r="D28" i="13" s="1"/>
  <c r="J27" i="13"/>
  <c r="G27" i="13"/>
  <c r="D27" i="13"/>
  <c r="C27" i="13"/>
  <c r="J26" i="13"/>
  <c r="G26" i="13"/>
  <c r="D26" i="13"/>
  <c r="C26" i="13"/>
  <c r="J25" i="13"/>
  <c r="G25" i="13"/>
  <c r="C25" i="13"/>
  <c r="D25" i="13" s="1"/>
  <c r="J24" i="13"/>
  <c r="G24" i="13"/>
  <c r="D24" i="13"/>
  <c r="C24" i="13"/>
  <c r="J23" i="13"/>
  <c r="G23" i="13"/>
  <c r="D23" i="13"/>
  <c r="C23" i="13"/>
  <c r="J22" i="13"/>
  <c r="G22" i="13"/>
  <c r="C22" i="13"/>
  <c r="D22" i="13" s="1"/>
  <c r="J21" i="13"/>
  <c r="G21" i="13"/>
  <c r="D21" i="13"/>
  <c r="C21" i="13"/>
  <c r="J20" i="13"/>
  <c r="G20" i="13"/>
  <c r="D20" i="13"/>
  <c r="C20" i="13"/>
  <c r="J19" i="13"/>
  <c r="G19" i="13"/>
  <c r="C19" i="13"/>
  <c r="D19" i="13" s="1"/>
  <c r="J18" i="13"/>
  <c r="G18" i="13"/>
  <c r="D18" i="13"/>
  <c r="C18" i="13"/>
  <c r="J17" i="13"/>
  <c r="G17" i="13"/>
  <c r="D17" i="13"/>
  <c r="C17" i="13"/>
  <c r="J16" i="13"/>
  <c r="G16" i="13"/>
  <c r="C16" i="13"/>
  <c r="D16" i="13" s="1"/>
  <c r="J15" i="13"/>
  <c r="G15" i="13"/>
  <c r="D15" i="13"/>
  <c r="C15" i="13"/>
  <c r="J14" i="13"/>
  <c r="G14" i="13"/>
  <c r="D14" i="13"/>
  <c r="C14" i="13"/>
  <c r="J13" i="13"/>
  <c r="G13" i="13"/>
  <c r="C13" i="13"/>
  <c r="D13" i="13" s="1"/>
  <c r="J11" i="13"/>
  <c r="G11" i="13"/>
  <c r="C11" i="13"/>
  <c r="B11" i="13"/>
  <c r="D11" i="13" s="1"/>
  <c r="J10" i="13"/>
  <c r="G10" i="13"/>
  <c r="C10" i="13"/>
  <c r="B10" i="13"/>
  <c r="D10" i="13" s="1"/>
  <c r="J9" i="13"/>
  <c r="G9" i="13"/>
  <c r="C9" i="13"/>
  <c r="D9" i="13" s="1"/>
  <c r="B9" i="13"/>
  <c r="J8" i="13"/>
  <c r="G8" i="13"/>
  <c r="C8" i="13"/>
  <c r="D8" i="13" s="1"/>
  <c r="B8" i="13"/>
  <c r="J7" i="13"/>
  <c r="G7" i="13"/>
  <c r="C7" i="13"/>
  <c r="C5" i="13" s="1"/>
  <c r="B7" i="13"/>
  <c r="J5" i="13"/>
  <c r="I5" i="13"/>
  <c r="H5" i="13"/>
  <c r="G5" i="13"/>
  <c r="F5" i="13"/>
  <c r="E5" i="13"/>
  <c r="J34" i="12"/>
  <c r="G34" i="12"/>
  <c r="C34" i="12"/>
  <c r="D34" i="12" s="1"/>
  <c r="J33" i="12"/>
  <c r="G33" i="12"/>
  <c r="D33" i="12"/>
  <c r="C33" i="12"/>
  <c r="J32" i="12"/>
  <c r="G32" i="12"/>
  <c r="C32" i="12"/>
  <c r="D32" i="12" s="1"/>
  <c r="J31" i="12"/>
  <c r="G31" i="12"/>
  <c r="C31" i="12"/>
  <c r="D31" i="12" s="1"/>
  <c r="J30" i="12"/>
  <c r="G30" i="12"/>
  <c r="D30" i="12"/>
  <c r="C30" i="12"/>
  <c r="J29" i="12"/>
  <c r="G29" i="12"/>
  <c r="C29" i="12"/>
  <c r="D29" i="12" s="1"/>
  <c r="J28" i="12"/>
  <c r="G28" i="12"/>
  <c r="C28" i="12"/>
  <c r="D28" i="12" s="1"/>
  <c r="J27" i="12"/>
  <c r="G27" i="12"/>
  <c r="D27" i="12"/>
  <c r="C27" i="12"/>
  <c r="J26" i="12"/>
  <c r="G26" i="12"/>
  <c r="C26" i="12"/>
  <c r="D26" i="12" s="1"/>
  <c r="J25" i="12"/>
  <c r="G25" i="12"/>
  <c r="C25" i="12"/>
  <c r="D25" i="12" s="1"/>
  <c r="J24" i="12"/>
  <c r="G24" i="12"/>
  <c r="D24" i="12"/>
  <c r="C24" i="12"/>
  <c r="J23" i="12"/>
  <c r="G23" i="12"/>
  <c r="C23" i="12"/>
  <c r="D23" i="12" s="1"/>
  <c r="J22" i="12"/>
  <c r="G22" i="12"/>
  <c r="C22" i="12"/>
  <c r="D22" i="12" s="1"/>
  <c r="J21" i="12"/>
  <c r="G21" i="12"/>
  <c r="D21" i="12"/>
  <c r="C21" i="12"/>
  <c r="J20" i="12"/>
  <c r="G20" i="12"/>
  <c r="C20" i="12"/>
  <c r="D20" i="12" s="1"/>
  <c r="J19" i="12"/>
  <c r="G19" i="12"/>
  <c r="C19" i="12"/>
  <c r="D19" i="12" s="1"/>
  <c r="J18" i="12"/>
  <c r="G18" i="12"/>
  <c r="D18" i="12"/>
  <c r="C18" i="12"/>
  <c r="J17" i="12"/>
  <c r="G17" i="12"/>
  <c r="C17" i="12"/>
  <c r="D17" i="12" s="1"/>
  <c r="J16" i="12"/>
  <c r="G16" i="12"/>
  <c r="C16" i="12"/>
  <c r="D16" i="12" s="1"/>
  <c r="J15" i="12"/>
  <c r="G15" i="12"/>
  <c r="D15" i="12"/>
  <c r="C15" i="12"/>
  <c r="J14" i="12"/>
  <c r="G14" i="12"/>
  <c r="C14" i="12"/>
  <c r="D14" i="12" s="1"/>
  <c r="J13" i="12"/>
  <c r="G13" i="12"/>
  <c r="C13" i="12"/>
  <c r="D13" i="12" s="1"/>
  <c r="J11" i="12"/>
  <c r="G11" i="12"/>
  <c r="D11" i="12"/>
  <c r="C11" i="12"/>
  <c r="J10" i="12"/>
  <c r="G10" i="12"/>
  <c r="C10" i="12"/>
  <c r="D10" i="12" s="1"/>
  <c r="J9" i="12"/>
  <c r="G9" i="12"/>
  <c r="C9" i="12"/>
  <c r="D9" i="12" s="1"/>
  <c r="J8" i="12"/>
  <c r="G8" i="12"/>
  <c r="D8" i="12"/>
  <c r="C8" i="12"/>
  <c r="J7" i="12"/>
  <c r="G7" i="12"/>
  <c r="C7" i="12"/>
  <c r="C5" i="12" s="1"/>
  <c r="D5" i="12" s="1"/>
  <c r="I5" i="12"/>
  <c r="J5" i="12" s="1"/>
  <c r="H5" i="12"/>
  <c r="G5" i="12"/>
  <c r="F5" i="12"/>
  <c r="E5" i="12"/>
  <c r="B5" i="12"/>
  <c r="J34" i="11"/>
  <c r="G34" i="11"/>
  <c r="C34" i="11"/>
  <c r="D34" i="11" s="1"/>
  <c r="B34" i="11"/>
  <c r="J33" i="11"/>
  <c r="G33" i="11"/>
  <c r="C33" i="11"/>
  <c r="B33" i="11"/>
  <c r="D33" i="11" s="1"/>
  <c r="J32" i="11"/>
  <c r="G32" i="11"/>
  <c r="C32" i="11"/>
  <c r="B32" i="11"/>
  <c r="D32" i="11" s="1"/>
  <c r="J31" i="11"/>
  <c r="G31" i="11"/>
  <c r="C31" i="11"/>
  <c r="D31" i="11" s="1"/>
  <c r="B31" i="11"/>
  <c r="J30" i="11"/>
  <c r="G30" i="11"/>
  <c r="C30" i="11"/>
  <c r="D30" i="11" s="1"/>
  <c r="B30" i="11"/>
  <c r="J29" i="11"/>
  <c r="G29" i="11"/>
  <c r="C29" i="11"/>
  <c r="D29" i="11" s="1"/>
  <c r="B29" i="11"/>
  <c r="J28" i="11"/>
  <c r="G28" i="11"/>
  <c r="C28" i="11"/>
  <c r="D28" i="11" s="1"/>
  <c r="B28" i="11"/>
  <c r="J27" i="11"/>
  <c r="G27" i="11"/>
  <c r="C27" i="11"/>
  <c r="D27" i="11" s="1"/>
  <c r="B27" i="11"/>
  <c r="J26" i="11"/>
  <c r="G26" i="11"/>
  <c r="D26" i="11"/>
  <c r="C26" i="11"/>
  <c r="B26" i="11"/>
  <c r="J25" i="11"/>
  <c r="G25" i="11"/>
  <c r="D25" i="11"/>
  <c r="C25" i="11"/>
  <c r="B25" i="11"/>
  <c r="J24" i="11"/>
  <c r="G24" i="11"/>
  <c r="D24" i="11"/>
  <c r="C24" i="11"/>
  <c r="B24" i="11"/>
  <c r="J23" i="11"/>
  <c r="G23" i="11"/>
  <c r="D23" i="11"/>
  <c r="C23" i="11"/>
  <c r="B23" i="11"/>
  <c r="J22" i="11"/>
  <c r="G22" i="11"/>
  <c r="C22" i="11"/>
  <c r="D22" i="11" s="1"/>
  <c r="B22" i="11"/>
  <c r="J21" i="11"/>
  <c r="G21" i="11"/>
  <c r="C21" i="11"/>
  <c r="B21" i="11"/>
  <c r="D21" i="11" s="1"/>
  <c r="J20" i="11"/>
  <c r="G20" i="11"/>
  <c r="C20" i="11"/>
  <c r="B20" i="11"/>
  <c r="D20" i="11" s="1"/>
  <c r="J19" i="11"/>
  <c r="G19" i="11"/>
  <c r="C19" i="11"/>
  <c r="D19" i="11" s="1"/>
  <c r="B19" i="11"/>
  <c r="J18" i="11"/>
  <c r="G18" i="11"/>
  <c r="C18" i="11"/>
  <c r="D18" i="11" s="1"/>
  <c r="B18" i="11"/>
  <c r="J17" i="11"/>
  <c r="G17" i="11"/>
  <c r="C17" i="11"/>
  <c r="D17" i="11" s="1"/>
  <c r="B17" i="11"/>
  <c r="J16" i="11"/>
  <c r="G16" i="11"/>
  <c r="C16" i="11"/>
  <c r="D16" i="11" s="1"/>
  <c r="B16" i="11"/>
  <c r="J15" i="11"/>
  <c r="G15" i="11"/>
  <c r="C15" i="11"/>
  <c r="D15" i="11" s="1"/>
  <c r="B15" i="11"/>
  <c r="J14" i="11"/>
  <c r="G14" i="11"/>
  <c r="D14" i="11"/>
  <c r="C14" i="11"/>
  <c r="B14" i="11"/>
  <c r="J13" i="11"/>
  <c r="G13" i="11"/>
  <c r="D13" i="11"/>
  <c r="C13" i="11"/>
  <c r="B13" i="11"/>
  <c r="J11" i="11"/>
  <c r="G11" i="11"/>
  <c r="D11" i="11"/>
  <c r="C11" i="11"/>
  <c r="J10" i="11"/>
  <c r="G10" i="11"/>
  <c r="C10" i="11"/>
  <c r="D10" i="11" s="1"/>
  <c r="B10" i="11"/>
  <c r="J9" i="11"/>
  <c r="G9" i="11"/>
  <c r="C9" i="11"/>
  <c r="D9" i="11" s="1"/>
  <c r="B9" i="11"/>
  <c r="B5" i="11" s="1"/>
  <c r="J8" i="11"/>
  <c r="G8" i="11"/>
  <c r="D8" i="11"/>
  <c r="C8" i="11"/>
  <c r="B8" i="11"/>
  <c r="J7" i="11"/>
  <c r="G7" i="11"/>
  <c r="D7" i="11"/>
  <c r="C7" i="11"/>
  <c r="B7" i="11"/>
  <c r="I5" i="11"/>
  <c r="J5" i="11" s="1"/>
  <c r="H5" i="11"/>
  <c r="F5" i="11"/>
  <c r="G5" i="11" s="1"/>
  <c r="E5" i="11"/>
  <c r="C5" i="11"/>
  <c r="D5" i="11" s="1"/>
  <c r="J36" i="10"/>
  <c r="G36" i="10"/>
  <c r="F36" i="10"/>
  <c r="B36" i="10"/>
  <c r="D36" i="10" s="1"/>
  <c r="J35" i="10"/>
  <c r="F35" i="10"/>
  <c r="G35" i="10" s="1"/>
  <c r="D35" i="10"/>
  <c r="B35" i="10"/>
  <c r="J34" i="10"/>
  <c r="F34" i="10"/>
  <c r="G34" i="10" s="1"/>
  <c r="D34" i="10"/>
  <c r="B34" i="10"/>
  <c r="J33" i="10"/>
  <c r="F33" i="10"/>
  <c r="G33" i="10" s="1"/>
  <c r="B33" i="10"/>
  <c r="D33" i="10" s="1"/>
  <c r="J32" i="10"/>
  <c r="F32" i="10"/>
  <c r="G32" i="10" s="1"/>
  <c r="B32" i="10"/>
  <c r="D32" i="10" s="1"/>
  <c r="J31" i="10"/>
  <c r="F31" i="10"/>
  <c r="G31" i="10" s="1"/>
  <c r="B31" i="10"/>
  <c r="D31" i="10" s="1"/>
  <c r="J30" i="10"/>
  <c r="G30" i="10"/>
  <c r="F30" i="10"/>
  <c r="B30" i="10"/>
  <c r="D30" i="10" s="1"/>
  <c r="J29" i="10"/>
  <c r="G29" i="10"/>
  <c r="F29" i="10"/>
  <c r="B29" i="10"/>
  <c r="D29" i="10" s="1"/>
  <c r="J28" i="10"/>
  <c r="G28" i="10"/>
  <c r="F28" i="10"/>
  <c r="D28" i="10"/>
  <c r="B28" i="10"/>
  <c r="J27" i="10"/>
  <c r="G27" i="10"/>
  <c r="F27" i="10"/>
  <c r="D27" i="10"/>
  <c r="B27" i="10"/>
  <c r="J26" i="10"/>
  <c r="F26" i="10"/>
  <c r="G26" i="10" s="1"/>
  <c r="D26" i="10"/>
  <c r="B26" i="10"/>
  <c r="J25" i="10"/>
  <c r="G25" i="10"/>
  <c r="F25" i="10"/>
  <c r="D25" i="10"/>
  <c r="B25" i="10"/>
  <c r="J24" i="10"/>
  <c r="G24" i="10"/>
  <c r="F24" i="10"/>
  <c r="B24" i="10"/>
  <c r="D24" i="10" s="1"/>
  <c r="J23" i="10"/>
  <c r="F23" i="10"/>
  <c r="G23" i="10" s="1"/>
  <c r="D23" i="10"/>
  <c r="B23" i="10"/>
  <c r="J22" i="10"/>
  <c r="F22" i="10"/>
  <c r="G22" i="10" s="1"/>
  <c r="D22" i="10"/>
  <c r="B22" i="10"/>
  <c r="J21" i="10"/>
  <c r="F21" i="10"/>
  <c r="G21" i="10" s="1"/>
  <c r="B21" i="10"/>
  <c r="D21" i="10" s="1"/>
  <c r="J20" i="10"/>
  <c r="F20" i="10"/>
  <c r="G20" i="10" s="1"/>
  <c r="B20" i="10"/>
  <c r="D20" i="10" s="1"/>
  <c r="J19" i="10"/>
  <c r="F19" i="10"/>
  <c r="G19" i="10" s="1"/>
  <c r="B19" i="10"/>
  <c r="D19" i="10" s="1"/>
  <c r="J18" i="10"/>
  <c r="G18" i="10"/>
  <c r="F18" i="10"/>
  <c r="B18" i="10"/>
  <c r="D18" i="10" s="1"/>
  <c r="J17" i="10"/>
  <c r="G17" i="10"/>
  <c r="F17" i="10"/>
  <c r="B17" i="10"/>
  <c r="D17" i="10" s="1"/>
  <c r="J16" i="10"/>
  <c r="G16" i="10"/>
  <c r="F16" i="10"/>
  <c r="D16" i="10"/>
  <c r="B16" i="10"/>
  <c r="J15" i="10"/>
  <c r="G15" i="10"/>
  <c r="F15" i="10"/>
  <c r="D15" i="10"/>
  <c r="B15" i="10"/>
  <c r="J13" i="10"/>
  <c r="G13" i="10"/>
  <c r="D13" i="10"/>
  <c r="J12" i="10"/>
  <c r="G12" i="10"/>
  <c r="D12" i="10"/>
  <c r="J11" i="10"/>
  <c r="H11" i="10"/>
  <c r="G11" i="10"/>
  <c r="F11" i="10"/>
  <c r="D11" i="10"/>
  <c r="J10" i="10"/>
  <c r="G10" i="10"/>
  <c r="D10" i="10"/>
  <c r="J9" i="10"/>
  <c r="G9" i="10"/>
  <c r="D9" i="10"/>
  <c r="J8" i="10"/>
  <c r="G8" i="10"/>
  <c r="D8" i="10"/>
  <c r="J7" i="10"/>
  <c r="G7" i="10"/>
  <c r="D7" i="10"/>
  <c r="I5" i="10"/>
  <c r="H5" i="10"/>
  <c r="J5" i="10" s="1"/>
  <c r="F5" i="10"/>
  <c r="G5" i="10" s="1"/>
  <c r="E5" i="10"/>
  <c r="D5" i="10"/>
  <c r="C5" i="10"/>
  <c r="B5" i="10"/>
  <c r="J35" i="9"/>
  <c r="G35" i="9"/>
  <c r="D35" i="9"/>
  <c r="C35" i="9"/>
  <c r="B35" i="9"/>
  <c r="J34" i="9"/>
  <c r="G34" i="9"/>
  <c r="D34" i="9"/>
  <c r="C34" i="9"/>
  <c r="B34" i="9"/>
  <c r="J33" i="9"/>
  <c r="G33" i="9"/>
  <c r="D33" i="9"/>
  <c r="C33" i="9"/>
  <c r="B33" i="9"/>
  <c r="J32" i="9"/>
  <c r="G32" i="9"/>
  <c r="C32" i="9"/>
  <c r="D32" i="9" s="1"/>
  <c r="B32" i="9"/>
  <c r="J31" i="9"/>
  <c r="G31" i="9"/>
  <c r="C31" i="9"/>
  <c r="B31" i="9"/>
  <c r="D31" i="9" s="1"/>
  <c r="J30" i="9"/>
  <c r="G30" i="9"/>
  <c r="C30" i="9"/>
  <c r="B30" i="9"/>
  <c r="D30" i="9" s="1"/>
  <c r="J29" i="9"/>
  <c r="G29" i="9"/>
  <c r="C29" i="9"/>
  <c r="D29" i="9" s="1"/>
  <c r="B29" i="9"/>
  <c r="J28" i="9"/>
  <c r="G28" i="9"/>
  <c r="C28" i="9"/>
  <c r="D28" i="9" s="1"/>
  <c r="B28" i="9"/>
  <c r="J27" i="9"/>
  <c r="G27" i="9"/>
  <c r="C27" i="9"/>
  <c r="D27" i="9" s="1"/>
  <c r="B27" i="9"/>
  <c r="J26" i="9"/>
  <c r="G26" i="9"/>
  <c r="C26" i="9"/>
  <c r="D26" i="9" s="1"/>
  <c r="B26" i="9"/>
  <c r="J25" i="9"/>
  <c r="G25" i="9"/>
  <c r="C25" i="9"/>
  <c r="D25" i="9" s="1"/>
  <c r="B25" i="9"/>
  <c r="J24" i="9"/>
  <c r="G24" i="9"/>
  <c r="D24" i="9"/>
  <c r="C24" i="9"/>
  <c r="B24" i="9"/>
  <c r="J23" i="9"/>
  <c r="G23" i="9"/>
  <c r="D23" i="9"/>
  <c r="C23" i="9"/>
  <c r="B23" i="9"/>
  <c r="J22" i="9"/>
  <c r="G22" i="9"/>
  <c r="D22" i="9"/>
  <c r="C22" i="9"/>
  <c r="B22" i="9"/>
  <c r="J21" i="9"/>
  <c r="G21" i="9"/>
  <c r="D21" i="9"/>
  <c r="C21" i="9"/>
  <c r="B21" i="9"/>
  <c r="J20" i="9"/>
  <c r="G20" i="9"/>
  <c r="C20" i="9"/>
  <c r="D20" i="9" s="1"/>
  <c r="B20" i="9"/>
  <c r="J19" i="9"/>
  <c r="G19" i="9"/>
  <c r="C19" i="9"/>
  <c r="B19" i="9"/>
  <c r="D19" i="9" s="1"/>
  <c r="J18" i="9"/>
  <c r="G18" i="9"/>
  <c r="C18" i="9"/>
  <c r="B18" i="9"/>
  <c r="D18" i="9" s="1"/>
  <c r="J17" i="9"/>
  <c r="G17" i="9"/>
  <c r="C17" i="9"/>
  <c r="D17" i="9" s="1"/>
  <c r="B17" i="9"/>
  <c r="J16" i="9"/>
  <c r="G16" i="9"/>
  <c r="C16" i="9"/>
  <c r="D16" i="9" s="1"/>
  <c r="B16" i="9"/>
  <c r="J15" i="9"/>
  <c r="G15" i="9"/>
  <c r="C15" i="9"/>
  <c r="D15" i="9" s="1"/>
  <c r="B15" i="9"/>
  <c r="J14" i="9"/>
  <c r="G14" i="9"/>
  <c r="C14" i="9"/>
  <c r="D14" i="9" s="1"/>
  <c r="B14" i="9"/>
  <c r="J12" i="9"/>
  <c r="G12" i="9"/>
  <c r="C12" i="9"/>
  <c r="D12" i="9" s="1"/>
  <c r="B12" i="9"/>
  <c r="J11" i="9"/>
  <c r="G11" i="9"/>
  <c r="D11" i="9"/>
  <c r="C11" i="9"/>
  <c r="B11" i="9"/>
  <c r="J10" i="9"/>
  <c r="G10" i="9"/>
  <c r="D10" i="9"/>
  <c r="C10" i="9"/>
  <c r="B10" i="9"/>
  <c r="J9" i="9"/>
  <c r="G9" i="9"/>
  <c r="D9" i="9"/>
  <c r="C9" i="9"/>
  <c r="B9" i="9"/>
  <c r="J8" i="9"/>
  <c r="G8" i="9"/>
  <c r="D8" i="9"/>
  <c r="C8" i="9"/>
  <c r="B8" i="9"/>
  <c r="J7" i="9"/>
  <c r="G7" i="9"/>
  <c r="C7" i="9"/>
  <c r="C5" i="9" s="1"/>
  <c r="B7" i="9"/>
  <c r="B5" i="9" s="1"/>
  <c r="I5" i="9"/>
  <c r="J5" i="9" s="1"/>
  <c r="H5" i="9"/>
  <c r="F5" i="9"/>
  <c r="G5" i="9" s="1"/>
  <c r="E5" i="9"/>
  <c r="J35" i="8"/>
  <c r="G35" i="8"/>
  <c r="D35" i="8"/>
  <c r="C35" i="8"/>
  <c r="B35" i="8"/>
  <c r="J34" i="8"/>
  <c r="G34" i="8"/>
  <c r="D34" i="8"/>
  <c r="C34" i="8"/>
  <c r="B34" i="8"/>
  <c r="J33" i="8"/>
  <c r="G33" i="8"/>
  <c r="C33" i="8"/>
  <c r="D33" i="8" s="1"/>
  <c r="B33" i="8"/>
  <c r="J32" i="8"/>
  <c r="G32" i="8"/>
  <c r="C32" i="8"/>
  <c r="B32" i="8"/>
  <c r="D32" i="8" s="1"/>
  <c r="J31" i="8"/>
  <c r="G31" i="8"/>
  <c r="C31" i="8"/>
  <c r="B31" i="8"/>
  <c r="D31" i="8" s="1"/>
  <c r="J30" i="8"/>
  <c r="G30" i="8"/>
  <c r="C30" i="8"/>
  <c r="D30" i="8" s="1"/>
  <c r="B30" i="8"/>
  <c r="J29" i="8"/>
  <c r="G29" i="8"/>
  <c r="C29" i="8"/>
  <c r="D29" i="8" s="1"/>
  <c r="B29" i="8"/>
  <c r="J28" i="8"/>
  <c r="G28" i="8"/>
  <c r="C28" i="8"/>
  <c r="D28" i="8" s="1"/>
  <c r="B28" i="8"/>
  <c r="J27" i="8"/>
  <c r="G27" i="8"/>
  <c r="C27" i="8"/>
  <c r="D27" i="8" s="1"/>
  <c r="B27" i="8"/>
  <c r="J26" i="8"/>
  <c r="G26" i="8"/>
  <c r="C26" i="8"/>
  <c r="D26" i="8" s="1"/>
  <c r="B26" i="8"/>
  <c r="J25" i="8"/>
  <c r="G25" i="8"/>
  <c r="D25" i="8"/>
  <c r="C25" i="8"/>
  <c r="B25" i="8"/>
  <c r="J24" i="8"/>
  <c r="G24" i="8"/>
  <c r="D24" i="8"/>
  <c r="C24" i="8"/>
  <c r="B24" i="8"/>
  <c r="J23" i="8"/>
  <c r="G23" i="8"/>
  <c r="D23" i="8"/>
  <c r="C23" i="8"/>
  <c r="B23" i="8"/>
  <c r="J22" i="8"/>
  <c r="G22" i="8"/>
  <c r="D22" i="8"/>
  <c r="C22" i="8"/>
  <c r="B22" i="8"/>
  <c r="J21" i="8"/>
  <c r="G21" i="8"/>
  <c r="C21" i="8"/>
  <c r="D21" i="8" s="1"/>
  <c r="B21" i="8"/>
  <c r="J20" i="8"/>
  <c r="G20" i="8"/>
  <c r="C20" i="8"/>
  <c r="B20" i="8"/>
  <c r="D20" i="8" s="1"/>
  <c r="J19" i="8"/>
  <c r="G19" i="8"/>
  <c r="C19" i="8"/>
  <c r="B19" i="8"/>
  <c r="D19" i="8" s="1"/>
  <c r="J18" i="8"/>
  <c r="G18" i="8"/>
  <c r="C18" i="8"/>
  <c r="D18" i="8" s="1"/>
  <c r="B18" i="8"/>
  <c r="J17" i="8"/>
  <c r="G17" i="8"/>
  <c r="C17" i="8"/>
  <c r="D17" i="8" s="1"/>
  <c r="B17" i="8"/>
  <c r="J16" i="8"/>
  <c r="G16" i="8"/>
  <c r="C16" i="8"/>
  <c r="D16" i="8" s="1"/>
  <c r="B16" i="8"/>
  <c r="J15" i="8"/>
  <c r="G15" i="8"/>
  <c r="C15" i="8"/>
  <c r="D15" i="8" s="1"/>
  <c r="B15" i="8"/>
  <c r="J14" i="8"/>
  <c r="G14" i="8"/>
  <c r="C14" i="8"/>
  <c r="D14" i="8" s="1"/>
  <c r="B14" i="8"/>
  <c r="J12" i="8"/>
  <c r="G12" i="8"/>
  <c r="D12" i="8"/>
  <c r="J11" i="8"/>
  <c r="G11" i="8"/>
  <c r="D11" i="8"/>
  <c r="J10" i="8"/>
  <c r="G10" i="8"/>
  <c r="D10" i="8"/>
  <c r="J9" i="8"/>
  <c r="G9" i="8"/>
  <c r="D9" i="8"/>
  <c r="J8" i="8"/>
  <c r="G8" i="8"/>
  <c r="D8" i="8"/>
  <c r="J7" i="8"/>
  <c r="G7" i="8"/>
  <c r="D7" i="8"/>
  <c r="I5" i="8"/>
  <c r="J5" i="8" s="1"/>
  <c r="H5" i="8"/>
  <c r="F5" i="8"/>
  <c r="G5" i="8" s="1"/>
  <c r="E5" i="8"/>
  <c r="D5" i="8"/>
  <c r="C5" i="8"/>
  <c r="B5" i="8"/>
  <c r="K35" i="7"/>
  <c r="J35" i="7"/>
  <c r="G35" i="7"/>
  <c r="C35" i="7"/>
  <c r="D35" i="7" s="1"/>
  <c r="B35" i="7"/>
  <c r="K34" i="7"/>
  <c r="J34" i="7"/>
  <c r="G34" i="7"/>
  <c r="D34" i="7"/>
  <c r="C34" i="7"/>
  <c r="B34" i="7"/>
  <c r="K33" i="7"/>
  <c r="J33" i="7"/>
  <c r="G33" i="7"/>
  <c r="C33" i="7"/>
  <c r="D33" i="7" s="1"/>
  <c r="B33" i="7"/>
  <c r="K32" i="7"/>
  <c r="J32" i="7"/>
  <c r="G32" i="7"/>
  <c r="D32" i="7"/>
  <c r="C32" i="7"/>
  <c r="B32" i="7"/>
  <c r="K31" i="7"/>
  <c r="J31" i="7"/>
  <c r="G31" i="7"/>
  <c r="C31" i="7"/>
  <c r="D31" i="7" s="1"/>
  <c r="B31" i="7"/>
  <c r="K30" i="7"/>
  <c r="J30" i="7"/>
  <c r="G30" i="7"/>
  <c r="D30" i="7"/>
  <c r="C30" i="7"/>
  <c r="B30" i="7"/>
  <c r="K29" i="7"/>
  <c r="J29" i="7"/>
  <c r="G29" i="7"/>
  <c r="C29" i="7"/>
  <c r="D29" i="7" s="1"/>
  <c r="B29" i="7"/>
  <c r="K28" i="7"/>
  <c r="J28" i="7"/>
  <c r="G28" i="7"/>
  <c r="D28" i="7"/>
  <c r="C28" i="7"/>
  <c r="B28" i="7"/>
  <c r="K27" i="7"/>
  <c r="J27" i="7"/>
  <c r="G27" i="7"/>
  <c r="C27" i="7"/>
  <c r="D27" i="7" s="1"/>
  <c r="B27" i="7"/>
  <c r="K26" i="7"/>
  <c r="J26" i="7"/>
  <c r="G26" i="7"/>
  <c r="D26" i="7"/>
  <c r="C26" i="7"/>
  <c r="B26" i="7"/>
  <c r="K25" i="7"/>
  <c r="J25" i="7"/>
  <c r="G25" i="7"/>
  <c r="C25" i="7"/>
  <c r="D25" i="7" s="1"/>
  <c r="B25" i="7"/>
  <c r="K24" i="7"/>
  <c r="J24" i="7"/>
  <c r="G24" i="7"/>
  <c r="D24" i="7"/>
  <c r="C24" i="7"/>
  <c r="B24" i="7"/>
  <c r="K23" i="7"/>
  <c r="J23" i="7"/>
  <c r="G23" i="7"/>
  <c r="C23" i="7"/>
  <c r="D23" i="7" s="1"/>
  <c r="B23" i="7"/>
  <c r="K22" i="7"/>
  <c r="J22" i="7"/>
  <c r="G22" i="7"/>
  <c r="D22" i="7"/>
  <c r="C22" i="7"/>
  <c r="B22" i="7"/>
  <c r="K21" i="7"/>
  <c r="J21" i="7"/>
  <c r="G21" i="7"/>
  <c r="C21" i="7"/>
  <c r="D21" i="7" s="1"/>
  <c r="B21" i="7"/>
  <c r="K20" i="7"/>
  <c r="J20" i="7"/>
  <c r="G20" i="7"/>
  <c r="D20" i="7"/>
  <c r="C20" i="7"/>
  <c r="B20" i="7"/>
  <c r="K19" i="7"/>
  <c r="J19" i="7"/>
  <c r="G19" i="7"/>
  <c r="C19" i="7"/>
  <c r="D19" i="7" s="1"/>
  <c r="B19" i="7"/>
  <c r="K18" i="7"/>
  <c r="J18" i="7"/>
  <c r="G18" i="7"/>
  <c r="D18" i="7"/>
  <c r="C18" i="7"/>
  <c r="B18" i="7"/>
  <c r="K17" i="7"/>
  <c r="J17" i="7"/>
  <c r="G17" i="7"/>
  <c r="C17" i="7"/>
  <c r="D17" i="7" s="1"/>
  <c r="B17" i="7"/>
  <c r="K16" i="7"/>
  <c r="J16" i="7"/>
  <c r="G16" i="7"/>
  <c r="D16" i="7"/>
  <c r="C16" i="7"/>
  <c r="B16" i="7"/>
  <c r="K15" i="7"/>
  <c r="J15" i="7"/>
  <c r="G15" i="7"/>
  <c r="C15" i="7"/>
  <c r="D15" i="7" s="1"/>
  <c r="B15" i="7"/>
  <c r="K14" i="7"/>
  <c r="J14" i="7"/>
  <c r="G14" i="7"/>
  <c r="D14" i="7"/>
  <c r="C14" i="7"/>
  <c r="B14" i="7"/>
  <c r="K12" i="7"/>
  <c r="I12" i="7"/>
  <c r="J12" i="7" s="1"/>
  <c r="F12" i="7"/>
  <c r="G12" i="7" s="1"/>
  <c r="C12" i="7"/>
  <c r="D12" i="7" s="1"/>
  <c r="K11" i="7"/>
  <c r="I11" i="7"/>
  <c r="J11" i="7" s="1"/>
  <c r="F11" i="7"/>
  <c r="G11" i="7" s="1"/>
  <c r="D11" i="7"/>
  <c r="C11" i="7"/>
  <c r="K10" i="7"/>
  <c r="I10" i="7"/>
  <c r="J10" i="7" s="1"/>
  <c r="F10" i="7"/>
  <c r="G10" i="7" s="1"/>
  <c r="C10" i="7"/>
  <c r="C5" i="7" s="1"/>
  <c r="D5" i="7" s="1"/>
  <c r="K9" i="7"/>
  <c r="I9" i="7"/>
  <c r="J9" i="7" s="1"/>
  <c r="G9" i="7"/>
  <c r="F9" i="7"/>
  <c r="D9" i="7"/>
  <c r="C9" i="7"/>
  <c r="K8" i="7"/>
  <c r="I8" i="7"/>
  <c r="J8" i="7" s="1"/>
  <c r="F8" i="7"/>
  <c r="G8" i="7" s="1"/>
  <c r="D8" i="7"/>
  <c r="C8" i="7"/>
  <c r="K7" i="7"/>
  <c r="J7" i="7"/>
  <c r="I7" i="7"/>
  <c r="G7" i="7"/>
  <c r="F7" i="7"/>
  <c r="F5" i="7" s="1"/>
  <c r="G5" i="7" s="1"/>
  <c r="D7" i="7"/>
  <c r="C7" i="7"/>
  <c r="H5" i="7"/>
  <c r="E5" i="7"/>
  <c r="B5" i="7"/>
  <c r="K35" i="6"/>
  <c r="J35" i="6"/>
  <c r="G35" i="6"/>
  <c r="D35" i="6"/>
  <c r="K34" i="6"/>
  <c r="J34" i="6"/>
  <c r="G34" i="6"/>
  <c r="D34" i="6"/>
  <c r="K33" i="6"/>
  <c r="J33" i="6"/>
  <c r="G33" i="6"/>
  <c r="D33" i="6"/>
  <c r="K32" i="6"/>
  <c r="J32" i="6"/>
  <c r="G32" i="6"/>
  <c r="D32" i="6"/>
  <c r="K31" i="6"/>
  <c r="J31" i="6"/>
  <c r="G31" i="6"/>
  <c r="D31" i="6"/>
  <c r="K30" i="6"/>
  <c r="J30" i="6"/>
  <c r="G30" i="6"/>
  <c r="D30" i="6"/>
  <c r="K29" i="6"/>
  <c r="J29" i="6"/>
  <c r="G29" i="6"/>
  <c r="D29" i="6"/>
  <c r="K28" i="6"/>
  <c r="J28" i="6"/>
  <c r="G28" i="6"/>
  <c r="D28" i="6"/>
  <c r="K27" i="6"/>
  <c r="J27" i="6"/>
  <c r="G27" i="6"/>
  <c r="D27" i="6"/>
  <c r="K26" i="6"/>
  <c r="J26" i="6"/>
  <c r="G26" i="6"/>
  <c r="D26" i="6"/>
  <c r="K25" i="6"/>
  <c r="J25" i="6"/>
  <c r="G25" i="6"/>
  <c r="D25" i="6"/>
  <c r="K24" i="6"/>
  <c r="J24" i="6"/>
  <c r="G24" i="6"/>
  <c r="D24" i="6"/>
  <c r="K23" i="6"/>
  <c r="J23" i="6"/>
  <c r="G23" i="6"/>
  <c r="D23" i="6"/>
  <c r="K22" i="6"/>
  <c r="J22" i="6"/>
  <c r="G22" i="6"/>
  <c r="D22" i="6"/>
  <c r="K21" i="6"/>
  <c r="J21" i="6"/>
  <c r="G21" i="6"/>
  <c r="D21" i="6"/>
  <c r="K20" i="6"/>
  <c r="J20" i="6"/>
  <c r="G20" i="6"/>
  <c r="D20" i="6"/>
  <c r="K19" i="6"/>
  <c r="J19" i="6"/>
  <c r="G19" i="6"/>
  <c r="D19" i="6"/>
  <c r="K18" i="6"/>
  <c r="J18" i="6"/>
  <c r="G18" i="6"/>
  <c r="D18" i="6"/>
  <c r="K17" i="6"/>
  <c r="J17" i="6"/>
  <c r="G17" i="6"/>
  <c r="D17" i="6"/>
  <c r="K16" i="6"/>
  <c r="J16" i="6"/>
  <c r="G16" i="6"/>
  <c r="D16" i="6"/>
  <c r="K15" i="6"/>
  <c r="J15" i="6"/>
  <c r="G15" i="6"/>
  <c r="D15" i="6"/>
  <c r="K14" i="6"/>
  <c r="J14" i="6"/>
  <c r="G14" i="6"/>
  <c r="D14" i="6"/>
  <c r="K13" i="6"/>
  <c r="K12" i="6"/>
  <c r="J12" i="6"/>
  <c r="G12" i="6"/>
  <c r="D12" i="6"/>
  <c r="K11" i="6"/>
  <c r="J11" i="6"/>
  <c r="G11" i="6"/>
  <c r="D11" i="6"/>
  <c r="K10" i="6"/>
  <c r="J10" i="6"/>
  <c r="G10" i="6"/>
  <c r="D10" i="6"/>
  <c r="K9" i="6"/>
  <c r="J9" i="6"/>
  <c r="G9" i="6"/>
  <c r="D9" i="6"/>
  <c r="K8" i="6"/>
  <c r="J8" i="6"/>
  <c r="G8" i="6"/>
  <c r="D8" i="6"/>
  <c r="K7" i="6"/>
  <c r="J7" i="6"/>
  <c r="G7" i="6"/>
  <c r="D7" i="6"/>
  <c r="K6" i="6"/>
  <c r="K5" i="6"/>
  <c r="I5" i="6"/>
  <c r="J5" i="6" s="1"/>
  <c r="H5" i="6"/>
  <c r="F5" i="6"/>
  <c r="G5" i="6" s="1"/>
  <c r="E5" i="6"/>
  <c r="D5" i="6"/>
  <c r="C5" i="6"/>
  <c r="B5" i="6"/>
  <c r="K35" i="5"/>
  <c r="J35" i="5"/>
  <c r="D35" i="5"/>
  <c r="C35" i="5"/>
  <c r="B35" i="5"/>
  <c r="K34" i="5"/>
  <c r="J34" i="5"/>
  <c r="G34" i="5"/>
  <c r="C34" i="5"/>
  <c r="D34" i="5" s="1"/>
  <c r="B34" i="5"/>
  <c r="K33" i="5"/>
  <c r="J33" i="5"/>
  <c r="G33" i="5"/>
  <c r="D33" i="5"/>
  <c r="C33" i="5"/>
  <c r="B33" i="5"/>
  <c r="K32" i="5"/>
  <c r="J32" i="5"/>
  <c r="G32" i="5"/>
  <c r="C32" i="5"/>
  <c r="D32" i="5" s="1"/>
  <c r="B32" i="5"/>
  <c r="K31" i="5"/>
  <c r="J31" i="5"/>
  <c r="G31" i="5"/>
  <c r="D31" i="5"/>
  <c r="C31" i="5"/>
  <c r="B31" i="5"/>
  <c r="K30" i="5"/>
  <c r="J30" i="5"/>
  <c r="G30" i="5"/>
  <c r="C30" i="5"/>
  <c r="D30" i="5" s="1"/>
  <c r="B30" i="5"/>
  <c r="K29" i="5"/>
  <c r="J29" i="5"/>
  <c r="G29" i="5"/>
  <c r="D29" i="5"/>
  <c r="C29" i="5"/>
  <c r="B29" i="5"/>
  <c r="K28" i="5"/>
  <c r="J28" i="5"/>
  <c r="G28" i="5"/>
  <c r="C28" i="5"/>
  <c r="D28" i="5" s="1"/>
  <c r="B28" i="5"/>
  <c r="K27" i="5"/>
  <c r="J27" i="5"/>
  <c r="G27" i="5"/>
  <c r="D27" i="5"/>
  <c r="C27" i="5"/>
  <c r="B27" i="5"/>
  <c r="K26" i="5"/>
  <c r="J26" i="5"/>
  <c r="G26" i="5"/>
  <c r="C26" i="5"/>
  <c r="D26" i="5" s="1"/>
  <c r="B26" i="5"/>
  <c r="K25" i="5"/>
  <c r="J25" i="5"/>
  <c r="G25" i="5"/>
  <c r="D25" i="5"/>
  <c r="C25" i="5"/>
  <c r="B25" i="5"/>
  <c r="K24" i="5"/>
  <c r="J24" i="5"/>
  <c r="G24" i="5"/>
  <c r="C24" i="5"/>
  <c r="D24" i="5" s="1"/>
  <c r="B24" i="5"/>
  <c r="K23" i="5"/>
  <c r="J23" i="5"/>
  <c r="G23" i="5"/>
  <c r="D23" i="5"/>
  <c r="C23" i="5"/>
  <c r="B23" i="5"/>
  <c r="K22" i="5"/>
  <c r="J22" i="5"/>
  <c r="G22" i="5"/>
  <c r="C22" i="5"/>
  <c r="D22" i="5" s="1"/>
  <c r="B22" i="5"/>
  <c r="K21" i="5"/>
  <c r="J21" i="5"/>
  <c r="G21" i="5"/>
  <c r="D21" i="5"/>
  <c r="C21" i="5"/>
  <c r="B21" i="5"/>
  <c r="K20" i="5"/>
  <c r="J20" i="5"/>
  <c r="G20" i="5"/>
  <c r="C20" i="5"/>
  <c r="D20" i="5" s="1"/>
  <c r="B20" i="5"/>
  <c r="K19" i="5"/>
  <c r="J19" i="5"/>
  <c r="G19" i="5"/>
  <c r="D19" i="5"/>
  <c r="C19" i="5"/>
  <c r="B19" i="5"/>
  <c r="K18" i="5"/>
  <c r="J18" i="5"/>
  <c r="G18" i="5"/>
  <c r="C18" i="5"/>
  <c r="D18" i="5" s="1"/>
  <c r="B18" i="5"/>
  <c r="K17" i="5"/>
  <c r="J17" i="5"/>
  <c r="G17" i="5"/>
  <c r="D17" i="5"/>
  <c r="C17" i="5"/>
  <c r="B17" i="5"/>
  <c r="K16" i="5"/>
  <c r="J16" i="5"/>
  <c r="G16" i="5"/>
  <c r="C16" i="5"/>
  <c r="D16" i="5" s="1"/>
  <c r="B16" i="5"/>
  <c r="K15" i="5"/>
  <c r="J15" i="5"/>
  <c r="G15" i="5"/>
  <c r="D15" i="5"/>
  <c r="C15" i="5"/>
  <c r="B15" i="5"/>
  <c r="K14" i="5"/>
  <c r="J14" i="5"/>
  <c r="G14" i="5"/>
  <c r="C14" i="5"/>
  <c r="D14" i="5" s="1"/>
  <c r="B14" i="5"/>
  <c r="K13" i="5"/>
  <c r="K12" i="5"/>
  <c r="J12" i="5"/>
  <c r="G12" i="5"/>
  <c r="C12" i="5"/>
  <c r="D12" i="5" s="1"/>
  <c r="B12" i="5"/>
  <c r="K11" i="5"/>
  <c r="J11" i="5"/>
  <c r="G11" i="5"/>
  <c r="D11" i="5"/>
  <c r="C11" i="5"/>
  <c r="B11" i="5"/>
  <c r="K10" i="5"/>
  <c r="J10" i="5"/>
  <c r="G10" i="5"/>
  <c r="C10" i="5"/>
  <c r="D10" i="5" s="1"/>
  <c r="B10" i="5"/>
  <c r="K9" i="5"/>
  <c r="J9" i="5"/>
  <c r="G9" i="5"/>
  <c r="D9" i="5"/>
  <c r="C9" i="5"/>
  <c r="B9" i="5"/>
  <c r="K8" i="5"/>
  <c r="J8" i="5"/>
  <c r="G8" i="5"/>
  <c r="C8" i="5"/>
  <c r="D8" i="5" s="1"/>
  <c r="B8" i="5"/>
  <c r="K7" i="5"/>
  <c r="J7" i="5"/>
  <c r="G7" i="5"/>
  <c r="D7" i="5"/>
  <c r="C7" i="5"/>
  <c r="B7" i="5"/>
  <c r="B5" i="5" s="1"/>
  <c r="K6" i="5"/>
  <c r="K5" i="5"/>
  <c r="J5" i="5"/>
  <c r="I5" i="5"/>
  <c r="H5" i="5"/>
  <c r="F5" i="5"/>
  <c r="E5" i="5"/>
  <c r="G5" i="5" s="1"/>
  <c r="K35" i="4"/>
  <c r="J35" i="4"/>
  <c r="D35" i="4"/>
  <c r="K34" i="4"/>
  <c r="J34" i="4"/>
  <c r="G34" i="4"/>
  <c r="D34" i="4"/>
  <c r="K33" i="4"/>
  <c r="J33" i="4"/>
  <c r="G33" i="4"/>
  <c r="D33" i="4"/>
  <c r="K32" i="4"/>
  <c r="J32" i="4"/>
  <c r="G32" i="4"/>
  <c r="D32" i="4"/>
  <c r="K31" i="4"/>
  <c r="J31" i="4"/>
  <c r="G31" i="4"/>
  <c r="D31" i="4"/>
  <c r="K30" i="4"/>
  <c r="J30" i="4"/>
  <c r="G30" i="4"/>
  <c r="D30" i="4"/>
  <c r="K29" i="4"/>
  <c r="J29" i="4"/>
  <c r="G29" i="4"/>
  <c r="D29" i="4"/>
  <c r="K28" i="4"/>
  <c r="J28" i="4"/>
  <c r="G28" i="4"/>
  <c r="D28" i="4"/>
  <c r="K27" i="4"/>
  <c r="J27" i="4"/>
  <c r="G27" i="4"/>
  <c r="D27" i="4"/>
  <c r="K26" i="4"/>
  <c r="J26" i="4"/>
  <c r="G26" i="4"/>
  <c r="D26" i="4"/>
  <c r="K25" i="4"/>
  <c r="J25" i="4"/>
  <c r="G25" i="4"/>
  <c r="D25" i="4"/>
  <c r="K24" i="4"/>
  <c r="J24" i="4"/>
  <c r="G24" i="4"/>
  <c r="D24" i="4"/>
  <c r="K23" i="4"/>
  <c r="J23" i="4"/>
  <c r="G23" i="4"/>
  <c r="D23" i="4"/>
  <c r="K22" i="4"/>
  <c r="J22" i="4"/>
  <c r="G22" i="4"/>
  <c r="D22" i="4"/>
  <c r="K21" i="4"/>
  <c r="J21" i="4"/>
  <c r="G21" i="4"/>
  <c r="D21" i="4"/>
  <c r="K20" i="4"/>
  <c r="J20" i="4"/>
  <c r="G20" i="4"/>
  <c r="D20" i="4"/>
  <c r="K19" i="4"/>
  <c r="J19" i="4"/>
  <c r="G19" i="4"/>
  <c r="D19" i="4"/>
  <c r="K18" i="4"/>
  <c r="J18" i="4"/>
  <c r="G18" i="4"/>
  <c r="D18" i="4"/>
  <c r="K17" i="4"/>
  <c r="J17" i="4"/>
  <c r="G17" i="4"/>
  <c r="D17" i="4"/>
  <c r="K16" i="4"/>
  <c r="J16" i="4"/>
  <c r="G16" i="4"/>
  <c r="D16" i="4"/>
  <c r="K15" i="4"/>
  <c r="J15" i="4"/>
  <c r="G15" i="4"/>
  <c r="D15" i="4"/>
  <c r="K14" i="4"/>
  <c r="J14" i="4"/>
  <c r="G14" i="4"/>
  <c r="D14" i="4"/>
  <c r="K13" i="4"/>
  <c r="K12" i="4"/>
  <c r="J12" i="4"/>
  <c r="G12" i="4"/>
  <c r="C12" i="4"/>
  <c r="D12" i="4" s="1"/>
  <c r="B12" i="4"/>
  <c r="K11" i="4"/>
  <c r="J11" i="4"/>
  <c r="G11" i="4"/>
  <c r="C11" i="4"/>
  <c r="D11" i="4" s="1"/>
  <c r="B11" i="4"/>
  <c r="K10" i="4"/>
  <c r="J10" i="4"/>
  <c r="G10" i="4"/>
  <c r="C10" i="4"/>
  <c r="D10" i="4" s="1"/>
  <c r="B10" i="4"/>
  <c r="K9" i="4"/>
  <c r="J9" i="4"/>
  <c r="G9" i="4"/>
  <c r="C9" i="4"/>
  <c r="D9" i="4" s="1"/>
  <c r="B9" i="4"/>
  <c r="K8" i="4"/>
  <c r="J8" i="4"/>
  <c r="G8" i="4"/>
  <c r="C8" i="4"/>
  <c r="D8" i="4" s="1"/>
  <c r="B8" i="4"/>
  <c r="K7" i="4"/>
  <c r="J7" i="4"/>
  <c r="G7" i="4"/>
  <c r="C7" i="4"/>
  <c r="C5" i="4" s="1"/>
  <c r="B7" i="4"/>
  <c r="B5" i="4" s="1"/>
  <c r="K6" i="4"/>
  <c r="K5" i="4"/>
  <c r="I5" i="4"/>
  <c r="H5" i="4"/>
  <c r="J5" i="4" s="1"/>
  <c r="F5" i="4"/>
  <c r="G5" i="4" s="1"/>
  <c r="E5" i="4"/>
  <c r="K35" i="3"/>
  <c r="J35" i="3"/>
  <c r="D35" i="3"/>
  <c r="C35" i="3"/>
  <c r="B35" i="3"/>
  <c r="K34" i="3"/>
  <c r="J34" i="3"/>
  <c r="G34" i="3"/>
  <c r="C34" i="3"/>
  <c r="D34" i="3" s="1"/>
  <c r="B34" i="3"/>
  <c r="K33" i="3"/>
  <c r="J33" i="3"/>
  <c r="G33" i="3"/>
  <c r="D33" i="3"/>
  <c r="C33" i="3"/>
  <c r="B33" i="3"/>
  <c r="K32" i="3"/>
  <c r="J32" i="3"/>
  <c r="G32" i="3"/>
  <c r="C32" i="3"/>
  <c r="D32" i="3" s="1"/>
  <c r="B32" i="3"/>
  <c r="K31" i="3"/>
  <c r="J31" i="3"/>
  <c r="G31" i="3"/>
  <c r="D31" i="3"/>
  <c r="C31" i="3"/>
  <c r="B31" i="3"/>
  <c r="K30" i="3"/>
  <c r="J30" i="3"/>
  <c r="G30" i="3"/>
  <c r="C30" i="3"/>
  <c r="D30" i="3" s="1"/>
  <c r="B30" i="3"/>
  <c r="K29" i="3"/>
  <c r="J29" i="3"/>
  <c r="G29" i="3"/>
  <c r="D29" i="3"/>
  <c r="C29" i="3"/>
  <c r="B29" i="3"/>
  <c r="K28" i="3"/>
  <c r="J28" i="3"/>
  <c r="G28" i="3"/>
  <c r="C28" i="3"/>
  <c r="D28" i="3" s="1"/>
  <c r="B28" i="3"/>
  <c r="K27" i="3"/>
  <c r="J27" i="3"/>
  <c r="G27" i="3"/>
  <c r="D27" i="3"/>
  <c r="C27" i="3"/>
  <c r="B27" i="3"/>
  <c r="K26" i="3"/>
  <c r="J26" i="3"/>
  <c r="G26" i="3"/>
  <c r="C26" i="3"/>
  <c r="B26" i="3"/>
  <c r="D26" i="3" s="1"/>
  <c r="K25" i="3"/>
  <c r="J25" i="3"/>
  <c r="G25" i="3"/>
  <c r="D25" i="3"/>
  <c r="C25" i="3"/>
  <c r="B25" i="3"/>
  <c r="K24" i="3"/>
  <c r="J24" i="3"/>
  <c r="G24" i="3"/>
  <c r="C24" i="3"/>
  <c r="B24" i="3"/>
  <c r="D24" i="3" s="1"/>
  <c r="K23" i="3"/>
  <c r="J23" i="3"/>
  <c r="G23" i="3"/>
  <c r="D23" i="3"/>
  <c r="C23" i="3"/>
  <c r="B23" i="3"/>
  <c r="K22" i="3"/>
  <c r="J22" i="3"/>
  <c r="G22" i="3"/>
  <c r="C22" i="3"/>
  <c r="B22" i="3"/>
  <c r="D22" i="3" s="1"/>
  <c r="K21" i="3"/>
  <c r="J21" i="3"/>
  <c r="G21" i="3"/>
  <c r="D21" i="3"/>
  <c r="C21" i="3"/>
  <c r="B21" i="3"/>
  <c r="K20" i="3"/>
  <c r="J20" i="3"/>
  <c r="G20" i="3"/>
  <c r="C20" i="3"/>
  <c r="D20" i="3" s="1"/>
  <c r="B20" i="3"/>
  <c r="K19" i="3"/>
  <c r="J19" i="3"/>
  <c r="G19" i="3"/>
  <c r="D19" i="3"/>
  <c r="C19" i="3"/>
  <c r="B19" i="3"/>
  <c r="K18" i="3"/>
  <c r="J18" i="3"/>
  <c r="G18" i="3"/>
  <c r="C18" i="3"/>
  <c r="D18" i="3" s="1"/>
  <c r="B18" i="3"/>
  <c r="K17" i="3"/>
  <c r="J17" i="3"/>
  <c r="G17" i="3"/>
  <c r="D17" i="3"/>
  <c r="C17" i="3"/>
  <c r="B17" i="3"/>
  <c r="K16" i="3"/>
  <c r="J16" i="3"/>
  <c r="G16" i="3"/>
  <c r="C16" i="3"/>
  <c r="D16" i="3" s="1"/>
  <c r="B16" i="3"/>
  <c r="K15" i="3"/>
  <c r="J15" i="3"/>
  <c r="G15" i="3"/>
  <c r="D15" i="3"/>
  <c r="C15" i="3"/>
  <c r="B15" i="3"/>
  <c r="K14" i="3"/>
  <c r="J14" i="3"/>
  <c r="G14" i="3"/>
  <c r="C14" i="3"/>
  <c r="D14" i="3" s="1"/>
  <c r="B14" i="3"/>
  <c r="K13" i="3"/>
  <c r="K12" i="3"/>
  <c r="J12" i="3"/>
  <c r="G12" i="3"/>
  <c r="C12" i="3"/>
  <c r="B12" i="3"/>
  <c r="D12" i="3" s="1"/>
  <c r="K11" i="3"/>
  <c r="J11" i="3"/>
  <c r="G11" i="3"/>
  <c r="C11" i="3"/>
  <c r="D11" i="3" s="1"/>
  <c r="B11" i="3"/>
  <c r="K10" i="3"/>
  <c r="J10" i="3"/>
  <c r="G10" i="3"/>
  <c r="C10" i="3"/>
  <c r="B10" i="3"/>
  <c r="D10" i="3" s="1"/>
  <c r="K9" i="3"/>
  <c r="J9" i="3"/>
  <c r="G9" i="3"/>
  <c r="C9" i="3"/>
  <c r="D9" i="3" s="1"/>
  <c r="B9" i="3"/>
  <c r="K8" i="3"/>
  <c r="J8" i="3"/>
  <c r="G8" i="3"/>
  <c r="C8" i="3"/>
  <c r="B8" i="3"/>
  <c r="D8" i="3" s="1"/>
  <c r="K7" i="3"/>
  <c r="J7" i="3"/>
  <c r="G7" i="3"/>
  <c r="C7" i="3"/>
  <c r="D7" i="3" s="1"/>
  <c r="B7" i="3"/>
  <c r="B5" i="3" s="1"/>
  <c r="K6" i="3"/>
  <c r="J5" i="3"/>
  <c r="I5" i="3"/>
  <c r="H5" i="3"/>
  <c r="G5" i="3"/>
  <c r="F5" i="3"/>
  <c r="K5" i="3" s="1"/>
  <c r="E5" i="3"/>
  <c r="J35" i="2"/>
  <c r="G35" i="2"/>
  <c r="D35" i="2"/>
  <c r="J34" i="2"/>
  <c r="G34" i="2"/>
  <c r="D34" i="2"/>
  <c r="J33" i="2"/>
  <c r="G33" i="2"/>
  <c r="D33" i="2"/>
  <c r="J32" i="2"/>
  <c r="G32" i="2"/>
  <c r="D32" i="2"/>
  <c r="J31" i="2"/>
  <c r="G31" i="2"/>
  <c r="D31" i="2"/>
  <c r="J30" i="2"/>
  <c r="G30" i="2"/>
  <c r="D30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J24" i="2"/>
  <c r="G24" i="2"/>
  <c r="D24" i="2"/>
  <c r="J23" i="2"/>
  <c r="G23" i="2"/>
  <c r="D23" i="2"/>
  <c r="J22" i="2"/>
  <c r="G22" i="2"/>
  <c r="D22" i="2"/>
  <c r="J21" i="2"/>
  <c r="G21" i="2"/>
  <c r="D21" i="2"/>
  <c r="J20" i="2"/>
  <c r="G20" i="2"/>
  <c r="D20" i="2"/>
  <c r="J19" i="2"/>
  <c r="G19" i="2"/>
  <c r="D19" i="2"/>
  <c r="J18" i="2"/>
  <c r="G18" i="2"/>
  <c r="D18" i="2"/>
  <c r="J17" i="2"/>
  <c r="G17" i="2"/>
  <c r="D17" i="2"/>
  <c r="J16" i="2"/>
  <c r="G16" i="2"/>
  <c r="D16" i="2"/>
  <c r="J15" i="2"/>
  <c r="G15" i="2"/>
  <c r="D15" i="2"/>
  <c r="J14" i="2"/>
  <c r="G14" i="2"/>
  <c r="D14" i="2"/>
  <c r="J12" i="2"/>
  <c r="G12" i="2"/>
  <c r="D12" i="2"/>
  <c r="J11" i="2"/>
  <c r="G11" i="2"/>
  <c r="D11" i="2"/>
  <c r="J10" i="2"/>
  <c r="G10" i="2"/>
  <c r="D10" i="2"/>
  <c r="J9" i="2"/>
  <c r="G9" i="2"/>
  <c r="D9" i="2"/>
  <c r="J8" i="2"/>
  <c r="G8" i="2"/>
  <c r="D8" i="2"/>
  <c r="J7" i="2"/>
  <c r="G7" i="2"/>
  <c r="D7" i="2"/>
  <c r="I5" i="2"/>
  <c r="J5" i="2" s="1"/>
  <c r="H5" i="2"/>
  <c r="G5" i="2"/>
  <c r="F5" i="2"/>
  <c r="E5" i="2"/>
  <c r="D5" i="2"/>
  <c r="C5" i="2"/>
  <c r="B5" i="2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  <c r="I5" i="1"/>
  <c r="H5" i="1"/>
  <c r="J5" i="1" s="1"/>
  <c r="F5" i="1"/>
  <c r="G5" i="1" s="1"/>
  <c r="E5" i="1"/>
  <c r="D5" i="1"/>
  <c r="C5" i="1"/>
  <c r="B5" i="1"/>
  <c r="D5" i="4" l="1"/>
  <c r="D5" i="9"/>
  <c r="D7" i="13"/>
  <c r="D7" i="4"/>
  <c r="I5" i="7"/>
  <c r="J5" i="7" s="1"/>
  <c r="D10" i="7"/>
  <c r="D7" i="9"/>
  <c r="B5" i="13"/>
  <c r="D5" i="13" s="1"/>
  <c r="C5" i="3"/>
  <c r="D5" i="3" s="1"/>
  <c r="D7" i="12"/>
  <c r="D7" i="14"/>
  <c r="D11" i="16"/>
  <c r="C5" i="5"/>
  <c r="D5" i="5" s="1"/>
  <c r="C5" i="15"/>
  <c r="D5" i="15" s="1"/>
  <c r="D7" i="17"/>
</calcChain>
</file>

<file path=xl/sharedStrings.xml><?xml version="1.0" encoding="utf-8"?>
<sst xmlns="http://schemas.openxmlformats.org/spreadsheetml/2006/main" count="860" uniqueCount="127">
  <si>
    <t>兒童牙齒塗氟服務利用率</t>
  </si>
  <si>
    <r>
      <t>2023</t>
    </r>
    <r>
      <rPr>
        <b/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</si>
  <si>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項目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</si>
  <si>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</si>
  <si>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男童</t>
    </r>
  </si>
  <si>
    <r>
      <rPr>
        <sz val="12"/>
        <color rgb="FF000000"/>
        <rFont val="標楷體"/>
        <family val="4"/>
        <charset val="136"/>
      </rPr>
      <t>女童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</si>
  <si>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a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</si>
  <si>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b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</si>
  <si>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>b/a(%)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</si>
  <si>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c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</si>
  <si>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d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</si>
  <si>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>d/c(%)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</si>
  <si>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e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</si>
  <si>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f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</si>
  <si>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>f/e(%)</t>
    </r>
  </si>
  <si>
    <r>
      <rPr>
        <sz val="14"/>
        <color rgb="FF000000"/>
        <rFont val="標楷體"/>
        <family val="4"/>
        <charset val="136"/>
      </rPr>
      <t>合計</t>
    </r>
  </si>
  <si>
    <t>年齡別</t>
  </si>
  <si>
    <r>
      <t>0</t>
    </r>
    <r>
      <rPr>
        <sz val="14"/>
        <color rgb="FF000000"/>
        <rFont val="標楷體"/>
        <family val="4"/>
        <charset val="136"/>
      </rPr>
      <t>歲</t>
    </r>
  </si>
  <si>
    <r>
      <t>1</t>
    </r>
    <r>
      <rPr>
        <sz val="14"/>
        <color rgb="FF000000"/>
        <rFont val="標楷體"/>
        <family val="4"/>
        <charset val="136"/>
      </rPr>
      <t>歲</t>
    </r>
  </si>
  <si>
    <r>
      <t>2</t>
    </r>
    <r>
      <rPr>
        <sz val="14"/>
        <color rgb="FF000000"/>
        <rFont val="標楷體"/>
        <family val="4"/>
        <charset val="136"/>
      </rPr>
      <t>歲</t>
    </r>
  </si>
  <si>
    <r>
      <t>3</t>
    </r>
    <r>
      <rPr>
        <sz val="14"/>
        <color rgb="FF000000"/>
        <rFont val="標楷體"/>
        <family val="4"/>
        <charset val="136"/>
      </rPr>
      <t>歲</t>
    </r>
  </si>
  <si>
    <r>
      <t>4</t>
    </r>
    <r>
      <rPr>
        <sz val="14"/>
        <color rgb="FF000000"/>
        <rFont val="標楷體"/>
        <family val="4"/>
        <charset val="136"/>
      </rPr>
      <t>歲</t>
    </r>
  </si>
  <si>
    <r>
      <t>5</t>
    </r>
    <r>
      <rPr>
        <sz val="14"/>
        <color rgb="FF000000"/>
        <rFont val="標楷體"/>
        <family val="4"/>
        <charset val="136"/>
      </rPr>
      <t>歲</t>
    </r>
  </si>
  <si>
    <r>
      <rPr>
        <b/>
        <sz val="14"/>
        <color rgb="FF000000"/>
        <rFont val="標楷體"/>
        <family val="4"/>
        <charset val="136"/>
      </rPr>
      <t>縣市別</t>
    </r>
  </si>
  <si>
    <r>
      <rPr>
        <sz val="14"/>
        <color rgb="FF000000"/>
        <rFont val="標楷體"/>
        <family val="4"/>
        <charset val="136"/>
      </rPr>
      <t>新北市</t>
    </r>
  </si>
  <si>
    <r>
      <rPr>
        <sz val="14"/>
        <color rgb="FF000000"/>
        <rFont val="標楷體"/>
        <family val="4"/>
        <charset val="136"/>
      </rPr>
      <t>台北市</t>
    </r>
  </si>
  <si>
    <r>
      <rPr>
        <sz val="14"/>
        <color rgb="FF000000"/>
        <rFont val="標楷體"/>
        <family val="4"/>
        <charset val="136"/>
      </rPr>
      <t>桃園市</t>
    </r>
  </si>
  <si>
    <r>
      <rPr>
        <sz val="14"/>
        <color rgb="FF000000"/>
        <rFont val="標楷體"/>
        <family val="4"/>
        <charset val="136"/>
      </rPr>
      <t>台中市</t>
    </r>
  </si>
  <si>
    <r>
      <rPr>
        <sz val="14"/>
        <color rgb="FF000000"/>
        <rFont val="標楷體"/>
        <family val="4"/>
        <charset val="136"/>
      </rPr>
      <t>台南市</t>
    </r>
  </si>
  <si>
    <r>
      <rPr>
        <sz val="14"/>
        <color rgb="FF000000"/>
        <rFont val="標楷體"/>
        <family val="4"/>
        <charset val="136"/>
      </rPr>
      <t>高雄市</t>
    </r>
  </si>
  <si>
    <r>
      <rPr>
        <sz val="14"/>
        <color rgb="FF000000"/>
        <rFont val="標楷體"/>
        <family val="4"/>
        <charset val="136"/>
      </rPr>
      <t>宜蘭縣</t>
    </r>
  </si>
  <si>
    <r>
      <rPr>
        <sz val="14"/>
        <color rgb="FF000000"/>
        <rFont val="標楷體"/>
        <family val="4"/>
        <charset val="136"/>
      </rPr>
      <t>新竹縣</t>
    </r>
  </si>
  <si>
    <r>
      <rPr>
        <sz val="14"/>
        <color rgb="FF000000"/>
        <rFont val="標楷體"/>
        <family val="4"/>
        <charset val="136"/>
      </rPr>
      <t>苗栗縣</t>
    </r>
  </si>
  <si>
    <r>
      <rPr>
        <sz val="14"/>
        <color rgb="FF000000"/>
        <rFont val="標楷體"/>
        <family val="4"/>
        <charset val="136"/>
      </rPr>
      <t>彰化縣</t>
    </r>
  </si>
  <si>
    <r>
      <rPr>
        <sz val="14"/>
        <color rgb="FF000000"/>
        <rFont val="標楷體"/>
        <family val="4"/>
        <charset val="136"/>
      </rPr>
      <t>南投縣</t>
    </r>
  </si>
  <si>
    <r>
      <rPr>
        <sz val="14"/>
        <color rgb="FF000000"/>
        <rFont val="標楷體"/>
        <family val="4"/>
        <charset val="136"/>
      </rPr>
      <t>雲林縣</t>
    </r>
  </si>
  <si>
    <r>
      <rPr>
        <sz val="14"/>
        <color rgb="FF000000"/>
        <rFont val="標楷體"/>
        <family val="4"/>
        <charset val="136"/>
      </rPr>
      <t>嘉義縣</t>
    </r>
  </si>
  <si>
    <r>
      <rPr>
        <sz val="14"/>
        <color rgb="FF000000"/>
        <rFont val="標楷體"/>
        <family val="4"/>
        <charset val="136"/>
      </rPr>
      <t>屏東縣</t>
    </r>
  </si>
  <si>
    <r>
      <rPr>
        <sz val="14"/>
        <color rgb="FF000000"/>
        <rFont val="標楷體"/>
        <family val="4"/>
        <charset val="136"/>
      </rPr>
      <t>台東縣</t>
    </r>
  </si>
  <si>
    <r>
      <rPr>
        <sz val="14"/>
        <color rgb="FF000000"/>
        <rFont val="標楷體"/>
        <family val="4"/>
        <charset val="136"/>
      </rPr>
      <t>花蓮縣</t>
    </r>
  </si>
  <si>
    <r>
      <rPr>
        <sz val="14"/>
        <color rgb="FF000000"/>
        <rFont val="標楷體"/>
        <family val="4"/>
        <charset val="136"/>
      </rPr>
      <t>澎湖縣</t>
    </r>
  </si>
  <si>
    <r>
      <rPr>
        <sz val="14"/>
        <color rgb="FF000000"/>
        <rFont val="標楷體"/>
        <family val="4"/>
        <charset val="136"/>
      </rPr>
      <t>基隆市</t>
    </r>
  </si>
  <si>
    <r>
      <rPr>
        <sz val="14"/>
        <color rgb="FF000000"/>
        <rFont val="標楷體"/>
        <family val="4"/>
        <charset val="136"/>
      </rPr>
      <t>新竹市</t>
    </r>
  </si>
  <si>
    <r>
      <rPr>
        <sz val="14"/>
        <color rgb="FF000000"/>
        <rFont val="標楷體"/>
        <family val="4"/>
        <charset val="136"/>
      </rPr>
      <t>嘉義市</t>
    </r>
  </si>
  <si>
    <r>
      <rPr>
        <sz val="14"/>
        <color rgb="FF000000"/>
        <rFont val="標楷體"/>
        <family val="4"/>
        <charset val="136"/>
      </rPr>
      <t>金門縣</t>
    </r>
  </si>
  <si>
    <r>
      <rPr>
        <sz val="14"/>
        <color rgb="FF000000"/>
        <rFont val="標楷體"/>
        <family val="4"/>
        <charset val="136"/>
      </rPr>
      <t>連江縣</t>
    </r>
  </si>
  <si>
    <t>資料來源：由衛生福利部口腔健康司提供</t>
  </si>
  <si>
    <t>1</t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</si>
  <si>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內政部統計該年度人口數某縣市戶籍兒童人數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</si>
  <si>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兒童牙齒塗氟健保申報檔</t>
    </r>
  </si>
  <si>
    <r>
      <t>2022</t>
    </r>
    <r>
      <rPr>
        <b/>
        <sz val="12"/>
        <color rgb="FF000000"/>
        <rFont val="標楷體"/>
        <family val="4"/>
        <charset val="136"/>
      </rPr>
      <t>年</t>
    </r>
  </si>
  <si>
    <r>
      <rPr>
        <b/>
        <sz val="16"/>
        <color rgb="FF000000"/>
        <rFont val="標楷體"/>
        <family val="4"/>
        <charset val="136"/>
      </rPr>
      <t>兒童牙齒塗氟服務利用率</t>
    </r>
  </si>
  <si>
    <r>
      <t>2021</t>
    </r>
    <r>
      <rPr>
        <b/>
        <sz val="12"/>
        <color rgb="FF000000"/>
        <rFont val="標楷體"/>
        <family val="4"/>
        <charset val="136"/>
      </rPr>
      <t>年</t>
    </r>
  </si>
  <si>
    <r>
      <t>2020</t>
    </r>
    <r>
      <rPr>
        <b/>
        <sz val="12"/>
        <color rgb="FF000000"/>
        <rFont val="標楷體"/>
        <family val="4"/>
        <charset val="136"/>
      </rPr>
      <t>年</t>
    </r>
  </si>
  <si>
    <t>資料來源：由衛生福利部心理及口腔健康司提供</t>
  </si>
  <si>
    <r>
      <t>2019</t>
    </r>
    <r>
      <rPr>
        <b/>
        <sz val="12"/>
        <color rgb="FF000000"/>
        <rFont val="標楷體"/>
        <family val="4"/>
        <charset val="136"/>
      </rPr>
      <t>年</t>
    </r>
  </si>
  <si>
    <r>
      <t>2018</t>
    </r>
    <r>
      <rPr>
        <b/>
        <sz val="12"/>
        <color rgb="FF000000"/>
        <rFont val="標楷體"/>
        <family val="4"/>
        <charset val="136"/>
      </rPr>
      <t>年</t>
    </r>
  </si>
  <si>
    <r>
      <t>2017</t>
    </r>
    <r>
      <rPr>
        <b/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</si>
  <si>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內政部統計當年度人口數某縣市戶籍兒童人數</t>
    </r>
  </si>
  <si>
    <r>
      <t>2016</t>
    </r>
    <r>
      <rPr>
        <b/>
        <sz val="12"/>
        <color rgb="FF000000"/>
        <rFont val="標楷體"/>
        <family val="4"/>
        <charset val="136"/>
      </rPr>
      <t>年</t>
    </r>
  </si>
  <si>
    <r>
      <rPr>
        <b/>
        <sz val="14"/>
        <color rgb="FF000000"/>
        <rFont val="標楷體"/>
        <family val="4"/>
        <charset val="136"/>
      </rPr>
      <t>年齡別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</si>
  <si>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內政部統計當年度年底人口數某縣市戶籍兒童人數</t>
    </r>
  </si>
  <si>
    <r>
      <t>2015</t>
    </r>
    <r>
      <rPr>
        <b/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</si>
  <si>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Times New Roman"/>
        <family val="1"/>
      </rPr>
      <t xml:space="preserve"> b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</si>
  <si>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 xml:space="preserve"> b/a(%)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</si>
  <si>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 xml:space="preserve"> c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</si>
  <si>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Times New Roman"/>
        <family val="1"/>
      </rPr>
      <t xml:space="preserve"> d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</si>
  <si>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 xml:space="preserve"> d/c(%)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</si>
  <si>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 xml:space="preserve"> e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</si>
  <si>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Times New Roman"/>
        <family val="1"/>
      </rPr>
      <t xml:space="preserve"> f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</si>
  <si>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 xml:space="preserve"> f/e(%)</t>
    </r>
  </si>
  <si>
    <r>
      <rPr>
        <b/>
        <sz val="12"/>
        <color rgb="FF000000"/>
        <rFont val="標楷體"/>
        <family val="4"/>
        <charset val="136"/>
      </rPr>
      <t>兒童牙齒塗氟服務利用率</t>
    </r>
  </si>
  <si>
    <r>
      <t>2014</t>
    </r>
    <r>
      <rPr>
        <b/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</si>
  <si>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 xml:space="preserve"> a</t>
    </r>
  </si>
  <si>
    <r>
      <rPr>
        <b/>
        <sz val="12"/>
        <color rgb="FF000000"/>
        <rFont val="標楷體"/>
        <family val="4"/>
        <charset val="136"/>
      </rPr>
      <t>年齡別</t>
    </r>
  </si>
  <si>
    <r>
      <t>0</t>
    </r>
    <r>
      <rPr>
        <sz val="12"/>
        <color rgb="FF000000"/>
        <rFont val="標楷體"/>
        <family val="4"/>
        <charset val="136"/>
      </rPr>
      <t>歲</t>
    </r>
  </si>
  <si>
    <r>
      <t>1</t>
    </r>
    <r>
      <rPr>
        <sz val="12"/>
        <color rgb="FF000000"/>
        <rFont val="標楷體"/>
        <family val="4"/>
        <charset val="136"/>
      </rPr>
      <t>歲</t>
    </r>
  </si>
  <si>
    <r>
      <t>2</t>
    </r>
    <r>
      <rPr>
        <sz val="12"/>
        <color rgb="FF000000"/>
        <rFont val="標楷體"/>
        <family val="4"/>
        <charset val="136"/>
      </rPr>
      <t>歲</t>
    </r>
  </si>
  <si>
    <r>
      <t>3</t>
    </r>
    <r>
      <rPr>
        <sz val="12"/>
        <color rgb="FF000000"/>
        <rFont val="標楷體"/>
        <family val="4"/>
        <charset val="136"/>
      </rPr>
      <t>歲</t>
    </r>
  </si>
  <si>
    <r>
      <t>4</t>
    </r>
    <r>
      <rPr>
        <sz val="12"/>
        <color rgb="FF000000"/>
        <rFont val="標楷體"/>
        <family val="4"/>
        <charset val="136"/>
      </rPr>
      <t>歲</t>
    </r>
  </si>
  <si>
    <r>
      <t>5</t>
    </r>
    <r>
      <rPr>
        <sz val="12"/>
        <color rgb="FF000000"/>
        <rFont val="標楷體"/>
        <family val="4"/>
        <charset val="136"/>
      </rPr>
      <t>歲</t>
    </r>
  </si>
  <si>
    <r>
      <t>6</t>
    </r>
    <r>
      <rPr>
        <sz val="12"/>
        <color rgb="FF000000"/>
        <rFont val="標楷體"/>
        <family val="4"/>
        <charset val="136"/>
      </rPr>
      <t>歲</t>
    </r>
  </si>
  <si>
    <r>
      <rPr>
        <b/>
        <sz val="12"/>
        <color rgb="FF000000"/>
        <rFont val="標楷體"/>
        <family val="4"/>
        <charset val="136"/>
      </rPr>
      <t>縣市別</t>
    </r>
  </si>
  <si>
    <r>
      <rPr>
        <sz val="12"/>
        <color rgb="FF000000"/>
        <rFont val="標楷體"/>
        <family val="4"/>
        <charset val="136"/>
      </rPr>
      <t>新北市</t>
    </r>
  </si>
  <si>
    <r>
      <rPr>
        <sz val="12"/>
        <color rgb="FF000000"/>
        <rFont val="標楷體"/>
        <family val="4"/>
        <charset val="136"/>
      </rPr>
      <t>台北市</t>
    </r>
  </si>
  <si>
    <r>
      <rPr>
        <sz val="12"/>
        <color rgb="FF000000"/>
        <rFont val="標楷體"/>
        <family val="4"/>
        <charset val="136"/>
      </rPr>
      <t>桃園市</t>
    </r>
  </si>
  <si>
    <r>
      <rPr>
        <sz val="12"/>
        <color rgb="FF000000"/>
        <rFont val="標楷體"/>
        <family val="4"/>
        <charset val="136"/>
      </rPr>
      <t>台中市</t>
    </r>
  </si>
  <si>
    <r>
      <rPr>
        <sz val="12"/>
        <color rgb="FF000000"/>
        <rFont val="標楷體"/>
        <family val="4"/>
        <charset val="136"/>
      </rPr>
      <t>台南市</t>
    </r>
  </si>
  <si>
    <r>
      <rPr>
        <sz val="12"/>
        <color rgb="FF000000"/>
        <rFont val="標楷體"/>
        <family val="4"/>
        <charset val="136"/>
      </rPr>
      <t>高雄市</t>
    </r>
  </si>
  <si>
    <r>
      <rPr>
        <sz val="12"/>
        <color rgb="FF000000"/>
        <rFont val="標楷體"/>
        <family val="4"/>
        <charset val="136"/>
      </rPr>
      <t>宜蘭縣</t>
    </r>
  </si>
  <si>
    <r>
      <rPr>
        <sz val="12"/>
        <color rgb="FF000000"/>
        <rFont val="標楷體"/>
        <family val="4"/>
        <charset val="136"/>
      </rPr>
      <t>新竹縣</t>
    </r>
  </si>
  <si>
    <r>
      <rPr>
        <sz val="12"/>
        <color rgb="FF000000"/>
        <rFont val="標楷體"/>
        <family val="4"/>
        <charset val="136"/>
      </rPr>
      <t>苗栗縣</t>
    </r>
  </si>
  <si>
    <r>
      <rPr>
        <sz val="12"/>
        <color rgb="FF000000"/>
        <rFont val="標楷體"/>
        <family val="4"/>
        <charset val="136"/>
      </rPr>
      <t>彰化縣</t>
    </r>
  </si>
  <si>
    <r>
      <rPr>
        <sz val="12"/>
        <color rgb="FF000000"/>
        <rFont val="標楷體"/>
        <family val="4"/>
        <charset val="136"/>
      </rPr>
      <t>南投縣</t>
    </r>
  </si>
  <si>
    <r>
      <rPr>
        <sz val="12"/>
        <color rgb="FF000000"/>
        <rFont val="標楷體"/>
        <family val="4"/>
        <charset val="136"/>
      </rPr>
      <t>雲林縣</t>
    </r>
  </si>
  <si>
    <r>
      <rPr>
        <sz val="12"/>
        <color rgb="FF000000"/>
        <rFont val="標楷體"/>
        <family val="4"/>
        <charset val="136"/>
      </rPr>
      <t>嘉義縣</t>
    </r>
  </si>
  <si>
    <r>
      <rPr>
        <sz val="12"/>
        <color rgb="FF000000"/>
        <rFont val="標楷體"/>
        <family val="4"/>
        <charset val="136"/>
      </rPr>
      <t>屏東縣</t>
    </r>
  </si>
  <si>
    <r>
      <rPr>
        <sz val="12"/>
        <color rgb="FF000000"/>
        <rFont val="標楷體"/>
        <family val="4"/>
        <charset val="136"/>
      </rPr>
      <t>台東縣</t>
    </r>
  </si>
  <si>
    <r>
      <rPr>
        <sz val="12"/>
        <color rgb="FF000000"/>
        <rFont val="標楷體"/>
        <family val="4"/>
        <charset val="136"/>
      </rPr>
      <t>花蓮縣</t>
    </r>
  </si>
  <si>
    <r>
      <rPr>
        <sz val="12"/>
        <color rgb="FF000000"/>
        <rFont val="標楷體"/>
        <family val="4"/>
        <charset val="136"/>
      </rPr>
      <t>澎湖縣</t>
    </r>
  </si>
  <si>
    <r>
      <rPr>
        <sz val="12"/>
        <color rgb="FF000000"/>
        <rFont val="標楷體"/>
        <family val="4"/>
        <charset val="136"/>
      </rPr>
      <t>基隆市</t>
    </r>
  </si>
  <si>
    <r>
      <rPr>
        <sz val="12"/>
        <color rgb="FF000000"/>
        <rFont val="標楷體"/>
        <family val="4"/>
        <charset val="136"/>
      </rPr>
      <t>新竹市</t>
    </r>
  </si>
  <si>
    <r>
      <rPr>
        <sz val="12"/>
        <color rgb="FF000000"/>
        <rFont val="標楷體"/>
        <family val="4"/>
        <charset val="136"/>
      </rPr>
      <t>嘉義市</t>
    </r>
  </si>
  <si>
    <r>
      <rPr>
        <sz val="12"/>
        <color rgb="FF000000"/>
        <rFont val="標楷體"/>
        <family val="4"/>
        <charset val="136"/>
      </rPr>
      <t>金門縣</t>
    </r>
  </si>
  <si>
    <r>
      <rPr>
        <sz val="12"/>
        <color rgb="FF000000"/>
        <rFont val="標楷體"/>
        <family val="4"/>
        <charset val="136"/>
      </rPr>
      <t>連江縣</t>
    </r>
  </si>
  <si>
    <t>資料來源:</t>
  </si>
  <si>
    <t>戶籍人數:內政部統計當年度年中人口數某縣市戶籍兒童人數</t>
  </si>
  <si>
    <t>塗氟人數:兒童牙齒塗氟健保申報檔</t>
  </si>
  <si>
    <r>
      <t>2013</t>
    </r>
    <r>
      <rPr>
        <b/>
        <sz val="14"/>
        <color rgb="FF000000"/>
        <rFont val="標楷體"/>
        <family val="4"/>
        <charset val="136"/>
      </rPr>
      <t>年</t>
    </r>
  </si>
  <si>
    <r>
      <rPr>
        <b/>
        <sz val="14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</si>
  <si>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桃園縣</t>
    </r>
  </si>
  <si>
    <r>
      <t>1.</t>
    </r>
    <r>
      <rPr>
        <sz val="12"/>
        <color rgb="FF000000"/>
        <rFont val="標楷體"/>
        <family val="4"/>
        <charset val="136"/>
      </rPr>
      <t>資料來源：</t>
    </r>
  </si>
  <si>
    <t>(1)</t>
  </si>
  <si>
    <r>
      <rPr>
        <sz val="12"/>
        <color rgb="FF000000"/>
        <rFont val="標楷體"/>
        <family val="4"/>
        <charset val="136"/>
      </rPr>
      <t>戶籍人數：內政部統計當年度年中人口數某縣市戶籍兒童人數</t>
    </r>
  </si>
  <si>
    <t>(2)</t>
  </si>
  <si>
    <r>
      <rPr>
        <sz val="12"/>
        <color rgb="FF000000"/>
        <rFont val="標楷體"/>
        <family val="4"/>
        <charset val="136"/>
      </rPr>
      <t>塗氟人數：兒童牙齒塗氟健保申報檔</t>
    </r>
  </si>
  <si>
    <r>
      <t>2012</t>
    </r>
    <r>
      <rPr>
        <b/>
        <sz val="14"/>
        <color rgb="FF000000"/>
        <rFont val="標楷體"/>
        <family val="4"/>
        <charset val="136"/>
      </rPr>
      <t>年</t>
    </r>
  </si>
  <si>
    <r>
      <t>2011</t>
    </r>
    <r>
      <rPr>
        <b/>
        <sz val="14"/>
        <color rgb="FF000000"/>
        <rFont val="標楷體"/>
        <family val="4"/>
        <charset val="136"/>
      </rPr>
      <t>年</t>
    </r>
  </si>
  <si>
    <r>
      <rPr>
        <b/>
        <sz val="12"/>
        <color rgb="FF000000"/>
        <rFont val="標楷體"/>
        <family val="4"/>
        <charset val="136"/>
      </rPr>
      <t>合計</t>
    </r>
  </si>
  <si>
    <r>
      <t>2010</t>
    </r>
    <r>
      <rPr>
        <b/>
        <sz val="14"/>
        <color rgb="FF000000"/>
        <rFont val="標楷體"/>
        <family val="4"/>
        <charset val="136"/>
      </rPr>
      <t>年</t>
    </r>
  </si>
  <si>
    <r>
      <t>2009</t>
    </r>
    <r>
      <rPr>
        <b/>
        <sz val="14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</si>
  <si>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台北縣</t>
    </r>
  </si>
  <si>
    <r>
      <rPr>
        <sz val="12"/>
        <color rgb="FF000000"/>
        <rFont val="標楷體"/>
        <family val="4"/>
        <charset val="136"/>
      </rPr>
      <t>台中縣</t>
    </r>
  </si>
  <si>
    <r>
      <rPr>
        <sz val="12"/>
        <color rgb="FF000000"/>
        <rFont val="標楷體"/>
        <family val="4"/>
        <charset val="136"/>
      </rPr>
      <t>台南縣</t>
    </r>
  </si>
  <si>
    <r>
      <rPr>
        <sz val="12"/>
        <color rgb="FF000000"/>
        <rFont val="標楷體"/>
        <family val="4"/>
        <charset val="136"/>
      </rPr>
      <t>高雄縣</t>
    </r>
  </si>
  <si>
    <r>
      <t>2008</t>
    </r>
    <r>
      <rPr>
        <b/>
        <sz val="14"/>
        <color rgb="FF000000"/>
        <rFont val="標楷體"/>
        <family val="4"/>
        <charset val="136"/>
      </rPr>
      <t>年</t>
    </r>
  </si>
  <si>
    <r>
      <t>2007</t>
    </r>
    <r>
      <rPr>
        <b/>
        <sz val="14"/>
        <color rgb="FF000000"/>
        <rFont val="標楷體"/>
        <family val="4"/>
        <charset val="136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</si>
</sst>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;[Red]&quot;(&quot;#,##0&quot;)&quot;"/>
    <numFmt numFmtId="177" formatCode="#,##0&quot; &quot;"/>
    <numFmt numFmtId="178" formatCode="0.00&quot; &quot;;[Red]&quot;(&quot;0.00&quot;)&quot;"/>
    <numFmt numFmtId="179" formatCode="0&quot; &quot;;[Red]&quot;(&quot;0&quot;)&quot;"/>
  </numFmts>
  <fonts count="2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CC"/>
      <name val="Times New Roman"/>
      <family val="1"/>
    </font>
    <font>
      <b/>
      <sz val="14"/>
      <color rgb="FF000000"/>
      <name val="Times New Roman"/>
      <family val="1"/>
    </font>
    <font>
      <sz val="9"/>
      <name val="新細明體"/>
      <family val="1"/>
      <charset val="136"/>
    </font>
    <font>
      <b/>
      <sz val="16"/>
      <color rgb="FF000000"/>
      <name val="Times New Roman"/>
      <family val="1"/>
    </font>
    <font>
      <sz val="12"/>
      <color rgb="FFFFFFFF"/>
      <name val="Times New Roman"/>
      <family val="1"/>
    </font>
    <font>
      <sz val="12"/>
      <color rgb="FFFFFFFF"/>
      <name val="標楷體"/>
      <family val="4"/>
      <charset val="136"/>
    </font>
    <font>
      <sz val="14"/>
      <color rgb="FF0000FF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EC"/>
        <bgColor rgb="FFFFFFEC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9" fontId="1" fillId="0" borderId="0" applyFont="0" applyBorder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9" fontId="1" fillId="0" borderId="0" applyFon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102">
    <xf numFmtId="0" fontId="0" fillId="0" borderId="0" xfId="0">
      <alignment vertical="center"/>
    </xf>
    <xf numFmtId="0" fontId="14" fillId="0" borderId="0" xfId="3" applyFont="1" applyFill="1" applyAlignment="1">
      <alignment horizontal="left" vertical="center"/>
    </xf>
    <xf numFmtId="0" fontId="17" fillId="0" borderId="5" xfId="3" applyFont="1" applyFill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18" fillId="0" borderId="4" xfId="3" applyFont="1" applyFill="1" applyBorder="1" applyAlignment="1">
      <alignment horizontal="left" vertical="center"/>
    </xf>
    <xf numFmtId="3" fontId="18" fillId="0" borderId="5" xfId="3" applyNumberFormat="1" applyFont="1" applyFill="1" applyBorder="1" applyAlignment="1">
      <alignment vertical="center"/>
    </xf>
    <xf numFmtId="9" fontId="18" fillId="0" borderId="5" xfId="6" applyFont="1" applyFill="1" applyBorder="1" applyAlignment="1">
      <alignment vertical="center"/>
    </xf>
    <xf numFmtId="9" fontId="18" fillId="0" borderId="6" xfId="6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3" fontId="21" fillId="9" borderId="5" xfId="3" applyNumberFormat="1" applyFont="1" applyFill="1" applyBorder="1" applyAlignment="1">
      <alignment horizontal="right" vertical="center"/>
    </xf>
    <xf numFmtId="3" fontId="21" fillId="9" borderId="5" xfId="3" applyNumberFormat="1" applyFont="1" applyFill="1" applyBorder="1" applyAlignment="1">
      <alignment vertical="center"/>
    </xf>
    <xf numFmtId="0" fontId="18" fillId="0" borderId="4" xfId="3" applyFont="1" applyFill="1" applyBorder="1" applyAlignment="1">
      <alignment vertical="center"/>
    </xf>
    <xf numFmtId="0" fontId="18" fillId="0" borderId="8" xfId="3" applyFont="1" applyFill="1" applyBorder="1" applyAlignment="1">
      <alignment vertical="center"/>
    </xf>
    <xf numFmtId="3" fontId="21" fillId="9" borderId="9" xfId="3" applyNumberFormat="1" applyFont="1" applyFill="1" applyBorder="1" applyAlignment="1">
      <alignment horizontal="right" vertical="center"/>
    </xf>
    <xf numFmtId="3" fontId="18" fillId="0" borderId="9" xfId="3" applyNumberFormat="1" applyFont="1" applyFill="1" applyBorder="1" applyAlignment="1">
      <alignment vertical="center"/>
    </xf>
    <xf numFmtId="9" fontId="18" fillId="0" borderId="9" xfId="6" applyFont="1" applyFill="1" applyBorder="1" applyAlignment="1">
      <alignment vertical="center"/>
    </xf>
    <xf numFmtId="9" fontId="18" fillId="0" borderId="10" xfId="6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7" fillId="0" borderId="0" xfId="3" applyFont="1" applyFill="1" applyAlignment="1">
      <alignment horizontal="left" vertical="center"/>
    </xf>
    <xf numFmtId="49" fontId="17" fillId="0" borderId="0" xfId="3" applyNumberFormat="1" applyFont="1" applyFill="1" applyAlignment="1">
      <alignment horizontal="left" vertical="center"/>
    </xf>
    <xf numFmtId="0" fontId="13" fillId="0" borderId="2" xfId="3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left" vertical="center"/>
    </xf>
    <xf numFmtId="0" fontId="17" fillId="0" borderId="5" xfId="3" applyFont="1" applyFill="1" applyBorder="1" applyAlignment="1">
      <alignment horizontal="left" vertical="center"/>
    </xf>
    <xf numFmtId="0" fontId="17" fillId="0" borderId="6" xfId="3" applyFont="1" applyFill="1" applyBorder="1" applyAlignment="1">
      <alignment horizontal="left" vertical="center"/>
    </xf>
    <xf numFmtId="0" fontId="20" fillId="0" borderId="7" xfId="3" applyFont="1" applyFill="1" applyBorder="1" applyAlignment="1">
      <alignment horizontal="left" vertical="center"/>
    </xf>
    <xf numFmtId="0" fontId="22" fillId="0" borderId="7" xfId="3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17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/>
    </xf>
    <xf numFmtId="3" fontId="18" fillId="0" borderId="5" xfId="0" applyNumberFormat="1" applyFont="1" applyFill="1" applyBorder="1" applyAlignment="1">
      <alignment vertical="center"/>
    </xf>
    <xf numFmtId="9" fontId="18" fillId="0" borderId="5" xfId="13" applyFont="1" applyFill="1" applyBorder="1" applyAlignment="1">
      <alignment vertical="center"/>
    </xf>
    <xf numFmtId="3" fontId="25" fillId="0" borderId="0" xfId="0" applyNumberFormat="1" applyFont="1" applyFill="1" applyAlignment="1">
      <alignment horizontal="right" vertical="center"/>
    </xf>
    <xf numFmtId="3" fontId="21" fillId="9" borderId="5" xfId="0" applyNumberFormat="1" applyFont="1" applyFill="1" applyBorder="1" applyAlignment="1">
      <alignment horizontal="right" vertical="center"/>
    </xf>
    <xf numFmtId="0" fontId="18" fillId="0" borderId="5" xfId="0" applyFont="1" applyFill="1" applyBorder="1">
      <alignment vertical="center"/>
    </xf>
    <xf numFmtId="0" fontId="18" fillId="0" borderId="12" xfId="0" applyFont="1" applyFill="1" applyBorder="1">
      <alignment vertical="center"/>
    </xf>
    <xf numFmtId="3" fontId="21" fillId="9" borderId="12" xfId="0" applyNumberFormat="1" applyFont="1" applyFill="1" applyBorder="1" applyAlignment="1">
      <alignment horizontal="right" vertical="center"/>
    </xf>
    <xf numFmtId="3" fontId="18" fillId="0" borderId="12" xfId="0" applyNumberFormat="1" applyFont="1" applyFill="1" applyBorder="1" applyAlignment="1">
      <alignment vertical="center"/>
    </xf>
    <xf numFmtId="9" fontId="18" fillId="0" borderId="12" xfId="1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49" fontId="17" fillId="0" borderId="0" xfId="0" applyNumberFormat="1" applyFont="1" applyFill="1" applyAlignment="1">
      <alignment horizontal="left" vertical="center"/>
    </xf>
    <xf numFmtId="0" fontId="24" fillId="0" borderId="11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3" fontId="26" fillId="0" borderId="0" xfId="0" applyNumberFormat="1" applyFont="1" applyFill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3" fontId="27" fillId="9" borderId="5" xfId="0" applyNumberFormat="1" applyFont="1" applyFill="1" applyBorder="1" applyAlignment="1">
      <alignment vertical="center"/>
    </xf>
    <xf numFmtId="0" fontId="16" fillId="0" borderId="11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 wrapText="1"/>
    </xf>
    <xf numFmtId="3" fontId="17" fillId="0" borderId="5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9" fontId="17" fillId="0" borderId="5" xfId="13" applyFont="1" applyFill="1" applyBorder="1" applyAlignment="1">
      <alignment vertical="center"/>
    </xf>
    <xf numFmtId="0" fontId="17" fillId="10" borderId="5" xfId="0" applyFont="1" applyFill="1" applyBorder="1" applyAlignment="1" applyProtection="1">
      <alignment vertical="center" wrapText="1"/>
    </xf>
    <xf numFmtId="0" fontId="17" fillId="0" borderId="5" xfId="0" applyFont="1" applyFill="1" applyBorder="1" applyAlignment="1" applyProtection="1">
      <alignment vertical="top"/>
    </xf>
    <xf numFmtId="0" fontId="17" fillId="0" borderId="5" xfId="0" applyFont="1" applyFill="1" applyBorder="1" applyAlignment="1" applyProtection="1">
      <alignment vertical="center"/>
    </xf>
    <xf numFmtId="0" fontId="17" fillId="0" borderId="5" xfId="0" applyFont="1" applyFill="1" applyBorder="1">
      <alignment vertical="center"/>
    </xf>
    <xf numFmtId="49" fontId="14" fillId="0" borderId="0" xfId="0" applyNumberFormat="1" applyFont="1" applyFill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22" fillId="0" borderId="5" xfId="1" applyFont="1" applyFill="1" applyBorder="1" applyAlignment="1">
      <alignment horizontal="center" vertical="center" wrapText="1"/>
    </xf>
    <xf numFmtId="3" fontId="17" fillId="0" borderId="5" xfId="1" applyNumberFormat="1" applyFont="1" applyFill="1" applyBorder="1" applyAlignment="1">
      <alignment horizontal="right" vertical="center" wrapText="1"/>
    </xf>
    <xf numFmtId="9" fontId="17" fillId="0" borderId="5" xfId="13" applyFont="1" applyFill="1" applyBorder="1" applyAlignment="1">
      <alignment horizontal="right" vertical="center" wrapText="1"/>
    </xf>
    <xf numFmtId="0" fontId="17" fillId="0" borderId="5" xfId="1" applyFont="1" applyFill="1" applyBorder="1" applyAlignment="1">
      <alignment horizontal="left" vertical="center" wrapText="1" indent="2"/>
    </xf>
    <xf numFmtId="177" fontId="17" fillId="0" borderId="5" xfId="0" applyNumberFormat="1" applyFont="1" applyFill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right" vertical="center"/>
    </xf>
    <xf numFmtId="0" fontId="17" fillId="0" borderId="13" xfId="0" applyFont="1" applyBorder="1">
      <alignment vertical="center"/>
    </xf>
    <xf numFmtId="178" fontId="17" fillId="0" borderId="13" xfId="0" applyNumberFormat="1" applyFont="1" applyFill="1" applyBorder="1" applyAlignment="1">
      <alignment horizontal="right" vertical="center" wrapText="1"/>
    </xf>
    <xf numFmtId="49" fontId="17" fillId="0" borderId="0" xfId="0" applyNumberFormat="1" applyFont="1" applyAlignment="1">
      <alignment horizontal="right" vertical="center"/>
    </xf>
    <xf numFmtId="178" fontId="22" fillId="0" borderId="5" xfId="1" applyNumberFormat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3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7" fillId="0" borderId="5" xfId="0" applyFont="1" applyFill="1" applyBorder="1" applyAlignment="1">
      <alignment horizontal="left" vertical="center" indent="2"/>
    </xf>
    <xf numFmtId="0" fontId="17" fillId="0" borderId="0" xfId="0" applyFont="1">
      <alignment vertical="center"/>
    </xf>
    <xf numFmtId="178" fontId="17" fillId="0" borderId="0" xfId="0" applyNumberFormat="1" applyFont="1" applyFill="1" applyAlignment="1">
      <alignment horizontal="right" vertical="center" wrapText="1"/>
    </xf>
    <xf numFmtId="0" fontId="15" fillId="0" borderId="5" xfId="1" applyFont="1" applyFill="1" applyBorder="1" applyAlignment="1">
      <alignment horizontal="left" vertical="center" wrapText="1"/>
    </xf>
    <xf numFmtId="179" fontId="0" fillId="0" borderId="0" xfId="0" applyNumberFormat="1">
      <alignment vertical="center"/>
    </xf>
    <xf numFmtId="176" fontId="17" fillId="0" borderId="5" xfId="1" applyNumberFormat="1" applyFont="1" applyFill="1" applyBorder="1" applyAlignment="1">
      <alignment horizontal="right" vertical="center" wrapText="1"/>
    </xf>
    <xf numFmtId="176" fontId="17" fillId="0" borderId="5" xfId="0" applyNumberFormat="1" applyFont="1" applyFill="1" applyBorder="1" applyAlignment="1">
      <alignment horizontal="right" vertical="center" wrapText="1"/>
    </xf>
    <xf numFmtId="179" fontId="17" fillId="0" borderId="5" xfId="1" applyNumberFormat="1" applyFont="1" applyFill="1" applyBorder="1" applyAlignment="1">
      <alignment horizontal="right" vertical="center" wrapText="1"/>
    </xf>
    <xf numFmtId="0" fontId="15" fillId="0" borderId="5" xfId="1" applyFont="1" applyFill="1" applyBorder="1" applyAlignment="1">
      <alignment horizontal="left" vertical="center" wrapText="1"/>
    </xf>
    <xf numFmtId="176" fontId="17" fillId="0" borderId="5" xfId="1" applyNumberFormat="1" applyFont="1" applyFill="1" applyBorder="1" applyAlignment="1">
      <alignment vertical="center" wrapText="1"/>
    </xf>
    <xf numFmtId="9" fontId="17" fillId="0" borderId="5" xfId="13" applyFont="1" applyFill="1" applyBorder="1" applyAlignment="1">
      <alignment vertical="center" wrapText="1"/>
    </xf>
  </cellXfs>
  <cellStyles count="25">
    <cellStyle name="Accent" xfId="7"/>
    <cellStyle name="Accent 1" xfId="8"/>
    <cellStyle name="Accent 2" xfId="9"/>
    <cellStyle name="Accent 3" xfId="10"/>
    <cellStyle name="Bad" xfId="11"/>
    <cellStyle name="Error" xfId="12"/>
    <cellStyle name="Excel Built-in Percent" xfId="13"/>
    <cellStyle name="Footnote" xfId="14"/>
    <cellStyle name="Good" xfId="15"/>
    <cellStyle name="Heading (user)" xfId="16"/>
    <cellStyle name="Heading 1" xfId="17"/>
    <cellStyle name="Heading 2" xfId="18"/>
    <cellStyle name="Hyperlink" xfId="19"/>
    <cellStyle name="Neutral" xfId="20"/>
    <cellStyle name="Note" xfId="21"/>
    <cellStyle name="Status" xfId="22"/>
    <cellStyle name="Text" xfId="23"/>
    <cellStyle name="Warning" xfId="24"/>
    <cellStyle name="一般" xfId="0" builtinId="0" customBuiltin="1"/>
    <cellStyle name="一般 2" xfId="3"/>
    <cellStyle name="一般 3" xfId="4"/>
    <cellStyle name="一般_吸菸率" xfId="1"/>
    <cellStyle name="一般_吸菸率 2" xfId="2"/>
    <cellStyle name="百分比 2" xfId="5"/>
    <cellStyle name="百分比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B38" sqref="B38:J38"/>
    </sheetView>
  </sheetViews>
  <sheetFormatPr defaultRowHeight="16.5" x14ac:dyDescent="0.25"/>
  <cols>
    <col min="1" max="1" width="9" style="1" customWidth="1"/>
    <col min="2" max="2" width="11.625" style="1" customWidth="1"/>
    <col min="3" max="3" width="11.875" style="1" customWidth="1"/>
    <col min="4" max="4" width="11.25" style="1" customWidth="1"/>
    <col min="5" max="6" width="10.5" style="1" customWidth="1"/>
    <col min="7" max="7" width="9.875" style="1" customWidth="1"/>
    <col min="8" max="8" width="10.125" style="1" customWidth="1"/>
    <col min="9" max="9" width="9.875" style="1" customWidth="1"/>
    <col min="10" max="10" width="9.625" style="1" customWidth="1"/>
    <col min="11" max="253" width="9" style="1" customWidth="1"/>
    <col min="254" max="254" width="11.625" style="1" customWidth="1"/>
    <col min="255" max="255" width="11.875" style="1" customWidth="1"/>
    <col min="256" max="256" width="11.25" style="1" customWidth="1"/>
    <col min="257" max="258" width="10.5" style="1" customWidth="1"/>
    <col min="259" max="259" width="9.875" style="1" customWidth="1"/>
    <col min="260" max="260" width="10.125" style="1" customWidth="1"/>
    <col min="261" max="261" width="9.875" style="1" customWidth="1"/>
    <col min="262" max="262" width="9.625" style="1" customWidth="1"/>
    <col min="263" max="263" width="9" style="1" customWidth="1"/>
    <col min="264" max="264" width="12.125" style="1" bestFit="1" customWidth="1"/>
    <col min="265" max="509" width="9" style="1" customWidth="1"/>
    <col min="510" max="510" width="11.625" style="1" customWidth="1"/>
    <col min="511" max="511" width="11.875" style="1" customWidth="1"/>
    <col min="512" max="512" width="11.25" style="1" customWidth="1"/>
    <col min="513" max="514" width="10.5" style="1" customWidth="1"/>
    <col min="515" max="515" width="9.875" style="1" customWidth="1"/>
    <col min="516" max="516" width="10.125" style="1" customWidth="1"/>
    <col min="517" max="517" width="9.875" style="1" customWidth="1"/>
    <col min="518" max="518" width="9.625" style="1" customWidth="1"/>
    <col min="519" max="519" width="9" style="1" customWidth="1"/>
    <col min="520" max="520" width="12.125" style="1" bestFit="1" customWidth="1"/>
    <col min="521" max="765" width="9" style="1" customWidth="1"/>
    <col min="766" max="766" width="11.625" style="1" customWidth="1"/>
    <col min="767" max="767" width="11.875" style="1" customWidth="1"/>
    <col min="768" max="768" width="11.25" style="1" customWidth="1"/>
    <col min="769" max="770" width="10.5" style="1" customWidth="1"/>
    <col min="771" max="771" width="9.875" style="1" customWidth="1"/>
    <col min="772" max="772" width="10.125" style="1" customWidth="1"/>
    <col min="773" max="773" width="9.875" style="1" customWidth="1"/>
    <col min="774" max="774" width="9.625" style="1" customWidth="1"/>
    <col min="775" max="775" width="9" style="1" customWidth="1"/>
    <col min="776" max="776" width="12.125" style="1" bestFit="1" customWidth="1"/>
    <col min="777" max="1021" width="9" style="1" customWidth="1"/>
    <col min="1022" max="1022" width="11.625" style="1" customWidth="1"/>
    <col min="1023" max="1023" width="11.875" style="1" customWidth="1"/>
    <col min="1024" max="1024" width="11.25" style="1" customWidth="1"/>
    <col min="1025" max="1026" width="10.5" style="1" customWidth="1"/>
    <col min="1027" max="1027" width="9.875" style="1" customWidth="1"/>
    <col min="1028" max="1028" width="10.125" style="1" customWidth="1"/>
    <col min="1029" max="1029" width="9.875" style="1" customWidth="1"/>
    <col min="1030" max="1030" width="9.625" style="1" customWidth="1"/>
    <col min="1031" max="1031" width="9" style="1" customWidth="1"/>
    <col min="1032" max="1032" width="12.125" style="1" bestFit="1" customWidth="1"/>
    <col min="1033" max="1277" width="9" style="1" customWidth="1"/>
    <col min="1278" max="1278" width="11.625" style="1" customWidth="1"/>
    <col min="1279" max="1279" width="11.875" style="1" customWidth="1"/>
    <col min="1280" max="1280" width="11.25" style="1" customWidth="1"/>
    <col min="1281" max="1282" width="10.5" style="1" customWidth="1"/>
    <col min="1283" max="1283" width="9.875" style="1" customWidth="1"/>
    <col min="1284" max="1284" width="10.125" style="1" customWidth="1"/>
    <col min="1285" max="1285" width="9.875" style="1" customWidth="1"/>
    <col min="1286" max="1286" width="9.625" style="1" customWidth="1"/>
    <col min="1287" max="1287" width="9" style="1" customWidth="1"/>
    <col min="1288" max="1288" width="12.125" style="1" bestFit="1" customWidth="1"/>
    <col min="1289" max="1533" width="9" style="1" customWidth="1"/>
    <col min="1534" max="1534" width="11.625" style="1" customWidth="1"/>
    <col min="1535" max="1535" width="11.875" style="1" customWidth="1"/>
    <col min="1536" max="1536" width="11.25" style="1" customWidth="1"/>
    <col min="1537" max="1538" width="10.5" style="1" customWidth="1"/>
    <col min="1539" max="1539" width="9.875" style="1" customWidth="1"/>
    <col min="1540" max="1540" width="10.125" style="1" customWidth="1"/>
    <col min="1541" max="1541" width="9.875" style="1" customWidth="1"/>
    <col min="1542" max="1542" width="9.625" style="1" customWidth="1"/>
    <col min="1543" max="1543" width="9" style="1" customWidth="1"/>
    <col min="1544" max="1544" width="12.125" style="1" bestFit="1" customWidth="1"/>
    <col min="1545" max="1789" width="9" style="1" customWidth="1"/>
    <col min="1790" max="1790" width="11.625" style="1" customWidth="1"/>
    <col min="1791" max="1791" width="11.875" style="1" customWidth="1"/>
    <col min="1792" max="1792" width="11.25" style="1" customWidth="1"/>
    <col min="1793" max="1794" width="10.5" style="1" customWidth="1"/>
    <col min="1795" max="1795" width="9.875" style="1" customWidth="1"/>
    <col min="1796" max="1796" width="10.125" style="1" customWidth="1"/>
    <col min="1797" max="1797" width="9.875" style="1" customWidth="1"/>
    <col min="1798" max="1798" width="9.625" style="1" customWidth="1"/>
    <col min="1799" max="1799" width="9" style="1" customWidth="1"/>
    <col min="1800" max="1800" width="12.125" style="1" bestFit="1" customWidth="1"/>
    <col min="1801" max="2045" width="9" style="1" customWidth="1"/>
    <col min="2046" max="2046" width="11.625" style="1" customWidth="1"/>
    <col min="2047" max="2047" width="11.875" style="1" customWidth="1"/>
    <col min="2048" max="2048" width="11.25" style="1" customWidth="1"/>
    <col min="2049" max="2050" width="10.5" style="1" customWidth="1"/>
    <col min="2051" max="2051" width="9.875" style="1" customWidth="1"/>
    <col min="2052" max="2052" width="10.125" style="1" customWidth="1"/>
    <col min="2053" max="2053" width="9.875" style="1" customWidth="1"/>
    <col min="2054" max="2054" width="9.625" style="1" customWidth="1"/>
    <col min="2055" max="2055" width="9" style="1" customWidth="1"/>
    <col min="2056" max="2056" width="12.125" style="1" bestFit="1" customWidth="1"/>
    <col min="2057" max="2301" width="9" style="1" customWidth="1"/>
    <col min="2302" max="2302" width="11.625" style="1" customWidth="1"/>
    <col min="2303" max="2303" width="11.875" style="1" customWidth="1"/>
    <col min="2304" max="2304" width="11.25" style="1" customWidth="1"/>
    <col min="2305" max="2306" width="10.5" style="1" customWidth="1"/>
    <col min="2307" max="2307" width="9.875" style="1" customWidth="1"/>
    <col min="2308" max="2308" width="10.125" style="1" customWidth="1"/>
    <col min="2309" max="2309" width="9.875" style="1" customWidth="1"/>
    <col min="2310" max="2310" width="9.625" style="1" customWidth="1"/>
    <col min="2311" max="2311" width="9" style="1" customWidth="1"/>
    <col min="2312" max="2312" width="12.125" style="1" bestFit="1" customWidth="1"/>
    <col min="2313" max="2557" width="9" style="1" customWidth="1"/>
    <col min="2558" max="2558" width="11.625" style="1" customWidth="1"/>
    <col min="2559" max="2559" width="11.875" style="1" customWidth="1"/>
    <col min="2560" max="2560" width="11.25" style="1" customWidth="1"/>
    <col min="2561" max="2562" width="10.5" style="1" customWidth="1"/>
    <col min="2563" max="2563" width="9.875" style="1" customWidth="1"/>
    <col min="2564" max="2564" width="10.125" style="1" customWidth="1"/>
    <col min="2565" max="2565" width="9.875" style="1" customWidth="1"/>
    <col min="2566" max="2566" width="9.625" style="1" customWidth="1"/>
    <col min="2567" max="2567" width="9" style="1" customWidth="1"/>
    <col min="2568" max="2568" width="12.125" style="1" bestFit="1" customWidth="1"/>
    <col min="2569" max="2813" width="9" style="1" customWidth="1"/>
    <col min="2814" max="2814" width="11.625" style="1" customWidth="1"/>
    <col min="2815" max="2815" width="11.875" style="1" customWidth="1"/>
    <col min="2816" max="2816" width="11.25" style="1" customWidth="1"/>
    <col min="2817" max="2818" width="10.5" style="1" customWidth="1"/>
    <col min="2819" max="2819" width="9.875" style="1" customWidth="1"/>
    <col min="2820" max="2820" width="10.125" style="1" customWidth="1"/>
    <col min="2821" max="2821" width="9.875" style="1" customWidth="1"/>
    <col min="2822" max="2822" width="9.625" style="1" customWidth="1"/>
    <col min="2823" max="2823" width="9" style="1" customWidth="1"/>
    <col min="2824" max="2824" width="12.125" style="1" bestFit="1" customWidth="1"/>
    <col min="2825" max="3069" width="9" style="1" customWidth="1"/>
    <col min="3070" max="3070" width="11.625" style="1" customWidth="1"/>
    <col min="3071" max="3071" width="11.875" style="1" customWidth="1"/>
    <col min="3072" max="3072" width="11.25" style="1" customWidth="1"/>
    <col min="3073" max="3074" width="10.5" style="1" customWidth="1"/>
    <col min="3075" max="3075" width="9.875" style="1" customWidth="1"/>
    <col min="3076" max="3076" width="10.125" style="1" customWidth="1"/>
    <col min="3077" max="3077" width="9.875" style="1" customWidth="1"/>
    <col min="3078" max="3078" width="9.625" style="1" customWidth="1"/>
    <col min="3079" max="3079" width="9" style="1" customWidth="1"/>
    <col min="3080" max="3080" width="12.125" style="1" bestFit="1" customWidth="1"/>
    <col min="3081" max="3325" width="9" style="1" customWidth="1"/>
    <col min="3326" max="3326" width="11.625" style="1" customWidth="1"/>
    <col min="3327" max="3327" width="11.875" style="1" customWidth="1"/>
    <col min="3328" max="3328" width="11.25" style="1" customWidth="1"/>
    <col min="3329" max="3330" width="10.5" style="1" customWidth="1"/>
    <col min="3331" max="3331" width="9.875" style="1" customWidth="1"/>
    <col min="3332" max="3332" width="10.125" style="1" customWidth="1"/>
    <col min="3333" max="3333" width="9.875" style="1" customWidth="1"/>
    <col min="3334" max="3334" width="9.625" style="1" customWidth="1"/>
    <col min="3335" max="3335" width="9" style="1" customWidth="1"/>
    <col min="3336" max="3336" width="12.125" style="1" bestFit="1" customWidth="1"/>
    <col min="3337" max="3581" width="9" style="1" customWidth="1"/>
    <col min="3582" max="3582" width="11.625" style="1" customWidth="1"/>
    <col min="3583" max="3583" width="11.875" style="1" customWidth="1"/>
    <col min="3584" max="3584" width="11.25" style="1" customWidth="1"/>
    <col min="3585" max="3586" width="10.5" style="1" customWidth="1"/>
    <col min="3587" max="3587" width="9.875" style="1" customWidth="1"/>
    <col min="3588" max="3588" width="10.125" style="1" customWidth="1"/>
    <col min="3589" max="3589" width="9.875" style="1" customWidth="1"/>
    <col min="3590" max="3590" width="9.625" style="1" customWidth="1"/>
    <col min="3591" max="3591" width="9" style="1" customWidth="1"/>
    <col min="3592" max="3592" width="12.125" style="1" bestFit="1" customWidth="1"/>
    <col min="3593" max="3837" width="9" style="1" customWidth="1"/>
    <col min="3838" max="3838" width="11.625" style="1" customWidth="1"/>
    <col min="3839" max="3839" width="11.875" style="1" customWidth="1"/>
    <col min="3840" max="3840" width="11.25" style="1" customWidth="1"/>
    <col min="3841" max="3842" width="10.5" style="1" customWidth="1"/>
    <col min="3843" max="3843" width="9.875" style="1" customWidth="1"/>
    <col min="3844" max="3844" width="10.125" style="1" customWidth="1"/>
    <col min="3845" max="3845" width="9.875" style="1" customWidth="1"/>
    <col min="3846" max="3846" width="9.625" style="1" customWidth="1"/>
    <col min="3847" max="3847" width="9" style="1" customWidth="1"/>
    <col min="3848" max="3848" width="12.125" style="1" bestFit="1" customWidth="1"/>
    <col min="3849" max="4093" width="9" style="1" customWidth="1"/>
    <col min="4094" max="4094" width="11.625" style="1" customWidth="1"/>
    <col min="4095" max="4095" width="11.875" style="1" customWidth="1"/>
    <col min="4096" max="4096" width="11.25" style="1" customWidth="1"/>
    <col min="4097" max="4098" width="10.5" style="1" customWidth="1"/>
    <col min="4099" max="4099" width="9.875" style="1" customWidth="1"/>
    <col min="4100" max="4100" width="10.125" style="1" customWidth="1"/>
    <col min="4101" max="4101" width="9.875" style="1" customWidth="1"/>
    <col min="4102" max="4102" width="9.625" style="1" customWidth="1"/>
    <col min="4103" max="4103" width="9" style="1" customWidth="1"/>
    <col min="4104" max="4104" width="12.125" style="1" bestFit="1" customWidth="1"/>
    <col min="4105" max="4349" width="9" style="1" customWidth="1"/>
    <col min="4350" max="4350" width="11.625" style="1" customWidth="1"/>
    <col min="4351" max="4351" width="11.875" style="1" customWidth="1"/>
    <col min="4352" max="4352" width="11.25" style="1" customWidth="1"/>
    <col min="4353" max="4354" width="10.5" style="1" customWidth="1"/>
    <col min="4355" max="4355" width="9.875" style="1" customWidth="1"/>
    <col min="4356" max="4356" width="10.125" style="1" customWidth="1"/>
    <col min="4357" max="4357" width="9.875" style="1" customWidth="1"/>
    <col min="4358" max="4358" width="9.625" style="1" customWidth="1"/>
    <col min="4359" max="4359" width="9" style="1" customWidth="1"/>
    <col min="4360" max="4360" width="12.125" style="1" bestFit="1" customWidth="1"/>
    <col min="4361" max="4605" width="9" style="1" customWidth="1"/>
    <col min="4606" max="4606" width="11.625" style="1" customWidth="1"/>
    <col min="4607" max="4607" width="11.875" style="1" customWidth="1"/>
    <col min="4608" max="4608" width="11.25" style="1" customWidth="1"/>
    <col min="4609" max="4610" width="10.5" style="1" customWidth="1"/>
    <col min="4611" max="4611" width="9.875" style="1" customWidth="1"/>
    <col min="4612" max="4612" width="10.125" style="1" customWidth="1"/>
    <col min="4613" max="4613" width="9.875" style="1" customWidth="1"/>
    <col min="4614" max="4614" width="9.625" style="1" customWidth="1"/>
    <col min="4615" max="4615" width="9" style="1" customWidth="1"/>
    <col min="4616" max="4616" width="12.125" style="1" bestFit="1" customWidth="1"/>
    <col min="4617" max="4861" width="9" style="1" customWidth="1"/>
    <col min="4862" max="4862" width="11.625" style="1" customWidth="1"/>
    <col min="4863" max="4863" width="11.875" style="1" customWidth="1"/>
    <col min="4864" max="4864" width="11.25" style="1" customWidth="1"/>
    <col min="4865" max="4866" width="10.5" style="1" customWidth="1"/>
    <col min="4867" max="4867" width="9.875" style="1" customWidth="1"/>
    <col min="4868" max="4868" width="10.125" style="1" customWidth="1"/>
    <col min="4869" max="4869" width="9.875" style="1" customWidth="1"/>
    <col min="4870" max="4870" width="9.625" style="1" customWidth="1"/>
    <col min="4871" max="4871" width="9" style="1" customWidth="1"/>
    <col min="4872" max="4872" width="12.125" style="1" bestFit="1" customWidth="1"/>
    <col min="4873" max="5117" width="9" style="1" customWidth="1"/>
    <col min="5118" max="5118" width="11.625" style="1" customWidth="1"/>
    <col min="5119" max="5119" width="11.875" style="1" customWidth="1"/>
    <col min="5120" max="5120" width="11.25" style="1" customWidth="1"/>
    <col min="5121" max="5122" width="10.5" style="1" customWidth="1"/>
    <col min="5123" max="5123" width="9.875" style="1" customWidth="1"/>
    <col min="5124" max="5124" width="10.125" style="1" customWidth="1"/>
    <col min="5125" max="5125" width="9.875" style="1" customWidth="1"/>
    <col min="5126" max="5126" width="9.625" style="1" customWidth="1"/>
    <col min="5127" max="5127" width="9" style="1" customWidth="1"/>
    <col min="5128" max="5128" width="12.125" style="1" bestFit="1" customWidth="1"/>
    <col min="5129" max="5373" width="9" style="1" customWidth="1"/>
    <col min="5374" max="5374" width="11.625" style="1" customWidth="1"/>
    <col min="5375" max="5375" width="11.875" style="1" customWidth="1"/>
    <col min="5376" max="5376" width="11.25" style="1" customWidth="1"/>
    <col min="5377" max="5378" width="10.5" style="1" customWidth="1"/>
    <col min="5379" max="5379" width="9.875" style="1" customWidth="1"/>
    <col min="5380" max="5380" width="10.125" style="1" customWidth="1"/>
    <col min="5381" max="5381" width="9.875" style="1" customWidth="1"/>
    <col min="5382" max="5382" width="9.625" style="1" customWidth="1"/>
    <col min="5383" max="5383" width="9" style="1" customWidth="1"/>
    <col min="5384" max="5384" width="12.125" style="1" bestFit="1" customWidth="1"/>
    <col min="5385" max="5629" width="9" style="1" customWidth="1"/>
    <col min="5630" max="5630" width="11.625" style="1" customWidth="1"/>
    <col min="5631" max="5631" width="11.875" style="1" customWidth="1"/>
    <col min="5632" max="5632" width="11.25" style="1" customWidth="1"/>
    <col min="5633" max="5634" width="10.5" style="1" customWidth="1"/>
    <col min="5635" max="5635" width="9.875" style="1" customWidth="1"/>
    <col min="5636" max="5636" width="10.125" style="1" customWidth="1"/>
    <col min="5637" max="5637" width="9.875" style="1" customWidth="1"/>
    <col min="5638" max="5638" width="9.625" style="1" customWidth="1"/>
    <col min="5639" max="5639" width="9" style="1" customWidth="1"/>
    <col min="5640" max="5640" width="12.125" style="1" bestFit="1" customWidth="1"/>
    <col min="5641" max="5885" width="9" style="1" customWidth="1"/>
    <col min="5886" max="5886" width="11.625" style="1" customWidth="1"/>
    <col min="5887" max="5887" width="11.875" style="1" customWidth="1"/>
    <col min="5888" max="5888" width="11.25" style="1" customWidth="1"/>
    <col min="5889" max="5890" width="10.5" style="1" customWidth="1"/>
    <col min="5891" max="5891" width="9.875" style="1" customWidth="1"/>
    <col min="5892" max="5892" width="10.125" style="1" customWidth="1"/>
    <col min="5893" max="5893" width="9.875" style="1" customWidth="1"/>
    <col min="5894" max="5894" width="9.625" style="1" customWidth="1"/>
    <col min="5895" max="5895" width="9" style="1" customWidth="1"/>
    <col min="5896" max="5896" width="12.125" style="1" bestFit="1" customWidth="1"/>
    <col min="5897" max="6141" width="9" style="1" customWidth="1"/>
    <col min="6142" max="6142" width="11.625" style="1" customWidth="1"/>
    <col min="6143" max="6143" width="11.875" style="1" customWidth="1"/>
    <col min="6144" max="6144" width="11.25" style="1" customWidth="1"/>
    <col min="6145" max="6146" width="10.5" style="1" customWidth="1"/>
    <col min="6147" max="6147" width="9.875" style="1" customWidth="1"/>
    <col min="6148" max="6148" width="10.125" style="1" customWidth="1"/>
    <col min="6149" max="6149" width="9.875" style="1" customWidth="1"/>
    <col min="6150" max="6150" width="9.625" style="1" customWidth="1"/>
    <col min="6151" max="6151" width="9" style="1" customWidth="1"/>
    <col min="6152" max="6152" width="12.125" style="1" bestFit="1" customWidth="1"/>
    <col min="6153" max="6397" width="9" style="1" customWidth="1"/>
    <col min="6398" max="6398" width="11.625" style="1" customWidth="1"/>
    <col min="6399" max="6399" width="11.875" style="1" customWidth="1"/>
    <col min="6400" max="6400" width="11.25" style="1" customWidth="1"/>
    <col min="6401" max="6402" width="10.5" style="1" customWidth="1"/>
    <col min="6403" max="6403" width="9.875" style="1" customWidth="1"/>
    <col min="6404" max="6404" width="10.125" style="1" customWidth="1"/>
    <col min="6405" max="6405" width="9.875" style="1" customWidth="1"/>
    <col min="6406" max="6406" width="9.625" style="1" customWidth="1"/>
    <col min="6407" max="6407" width="9" style="1" customWidth="1"/>
    <col min="6408" max="6408" width="12.125" style="1" bestFit="1" customWidth="1"/>
    <col min="6409" max="6653" width="9" style="1" customWidth="1"/>
    <col min="6654" max="6654" width="11.625" style="1" customWidth="1"/>
    <col min="6655" max="6655" width="11.875" style="1" customWidth="1"/>
    <col min="6656" max="6656" width="11.25" style="1" customWidth="1"/>
    <col min="6657" max="6658" width="10.5" style="1" customWidth="1"/>
    <col min="6659" max="6659" width="9.875" style="1" customWidth="1"/>
    <col min="6660" max="6660" width="10.125" style="1" customWidth="1"/>
    <col min="6661" max="6661" width="9.875" style="1" customWidth="1"/>
    <col min="6662" max="6662" width="9.625" style="1" customWidth="1"/>
    <col min="6663" max="6663" width="9" style="1" customWidth="1"/>
    <col min="6664" max="6664" width="12.125" style="1" bestFit="1" customWidth="1"/>
    <col min="6665" max="6909" width="9" style="1" customWidth="1"/>
    <col min="6910" max="6910" width="11.625" style="1" customWidth="1"/>
    <col min="6911" max="6911" width="11.875" style="1" customWidth="1"/>
    <col min="6912" max="6912" width="11.25" style="1" customWidth="1"/>
    <col min="6913" max="6914" width="10.5" style="1" customWidth="1"/>
    <col min="6915" max="6915" width="9.875" style="1" customWidth="1"/>
    <col min="6916" max="6916" width="10.125" style="1" customWidth="1"/>
    <col min="6917" max="6917" width="9.875" style="1" customWidth="1"/>
    <col min="6918" max="6918" width="9.625" style="1" customWidth="1"/>
    <col min="6919" max="6919" width="9" style="1" customWidth="1"/>
    <col min="6920" max="6920" width="12.125" style="1" bestFit="1" customWidth="1"/>
    <col min="6921" max="7165" width="9" style="1" customWidth="1"/>
    <col min="7166" max="7166" width="11.625" style="1" customWidth="1"/>
    <col min="7167" max="7167" width="11.875" style="1" customWidth="1"/>
    <col min="7168" max="7168" width="11.25" style="1" customWidth="1"/>
    <col min="7169" max="7170" width="10.5" style="1" customWidth="1"/>
    <col min="7171" max="7171" width="9.875" style="1" customWidth="1"/>
    <col min="7172" max="7172" width="10.125" style="1" customWidth="1"/>
    <col min="7173" max="7173" width="9.875" style="1" customWidth="1"/>
    <col min="7174" max="7174" width="9.625" style="1" customWidth="1"/>
    <col min="7175" max="7175" width="9" style="1" customWidth="1"/>
    <col min="7176" max="7176" width="12.125" style="1" bestFit="1" customWidth="1"/>
    <col min="7177" max="7421" width="9" style="1" customWidth="1"/>
    <col min="7422" max="7422" width="11.625" style="1" customWidth="1"/>
    <col min="7423" max="7423" width="11.875" style="1" customWidth="1"/>
    <col min="7424" max="7424" width="11.25" style="1" customWidth="1"/>
    <col min="7425" max="7426" width="10.5" style="1" customWidth="1"/>
    <col min="7427" max="7427" width="9.875" style="1" customWidth="1"/>
    <col min="7428" max="7428" width="10.125" style="1" customWidth="1"/>
    <col min="7429" max="7429" width="9.875" style="1" customWidth="1"/>
    <col min="7430" max="7430" width="9.625" style="1" customWidth="1"/>
    <col min="7431" max="7431" width="9" style="1" customWidth="1"/>
    <col min="7432" max="7432" width="12.125" style="1" bestFit="1" customWidth="1"/>
    <col min="7433" max="7677" width="9" style="1" customWidth="1"/>
    <col min="7678" max="7678" width="11.625" style="1" customWidth="1"/>
    <col min="7679" max="7679" width="11.875" style="1" customWidth="1"/>
    <col min="7680" max="7680" width="11.25" style="1" customWidth="1"/>
    <col min="7681" max="7682" width="10.5" style="1" customWidth="1"/>
    <col min="7683" max="7683" width="9.875" style="1" customWidth="1"/>
    <col min="7684" max="7684" width="10.125" style="1" customWidth="1"/>
    <col min="7685" max="7685" width="9.875" style="1" customWidth="1"/>
    <col min="7686" max="7686" width="9.625" style="1" customWidth="1"/>
    <col min="7687" max="7687" width="9" style="1" customWidth="1"/>
    <col min="7688" max="7688" width="12.125" style="1" bestFit="1" customWidth="1"/>
    <col min="7689" max="7933" width="9" style="1" customWidth="1"/>
    <col min="7934" max="7934" width="11.625" style="1" customWidth="1"/>
    <col min="7935" max="7935" width="11.875" style="1" customWidth="1"/>
    <col min="7936" max="7936" width="11.25" style="1" customWidth="1"/>
    <col min="7937" max="7938" width="10.5" style="1" customWidth="1"/>
    <col min="7939" max="7939" width="9.875" style="1" customWidth="1"/>
    <col min="7940" max="7940" width="10.125" style="1" customWidth="1"/>
    <col min="7941" max="7941" width="9.875" style="1" customWidth="1"/>
    <col min="7942" max="7942" width="9.625" style="1" customWidth="1"/>
    <col min="7943" max="7943" width="9" style="1" customWidth="1"/>
    <col min="7944" max="7944" width="12.125" style="1" bestFit="1" customWidth="1"/>
    <col min="7945" max="8189" width="9" style="1" customWidth="1"/>
    <col min="8190" max="8190" width="11.625" style="1" customWidth="1"/>
    <col min="8191" max="8191" width="11.875" style="1" customWidth="1"/>
    <col min="8192" max="8192" width="11.25" style="1" customWidth="1"/>
    <col min="8193" max="8194" width="10.5" style="1" customWidth="1"/>
    <col min="8195" max="8195" width="9.875" style="1" customWidth="1"/>
    <col min="8196" max="8196" width="10.125" style="1" customWidth="1"/>
    <col min="8197" max="8197" width="9.875" style="1" customWidth="1"/>
    <col min="8198" max="8198" width="9.625" style="1" customWidth="1"/>
    <col min="8199" max="8199" width="9" style="1" customWidth="1"/>
    <col min="8200" max="8200" width="12.125" style="1" bestFit="1" customWidth="1"/>
    <col min="8201" max="8445" width="9" style="1" customWidth="1"/>
    <col min="8446" max="8446" width="11.625" style="1" customWidth="1"/>
    <col min="8447" max="8447" width="11.875" style="1" customWidth="1"/>
    <col min="8448" max="8448" width="11.25" style="1" customWidth="1"/>
    <col min="8449" max="8450" width="10.5" style="1" customWidth="1"/>
    <col min="8451" max="8451" width="9.875" style="1" customWidth="1"/>
    <col min="8452" max="8452" width="10.125" style="1" customWidth="1"/>
    <col min="8453" max="8453" width="9.875" style="1" customWidth="1"/>
    <col min="8454" max="8454" width="9.625" style="1" customWidth="1"/>
    <col min="8455" max="8455" width="9" style="1" customWidth="1"/>
    <col min="8456" max="8456" width="12.125" style="1" bestFit="1" customWidth="1"/>
    <col min="8457" max="8701" width="9" style="1" customWidth="1"/>
    <col min="8702" max="8702" width="11.625" style="1" customWidth="1"/>
    <col min="8703" max="8703" width="11.875" style="1" customWidth="1"/>
    <col min="8704" max="8704" width="11.25" style="1" customWidth="1"/>
    <col min="8705" max="8706" width="10.5" style="1" customWidth="1"/>
    <col min="8707" max="8707" width="9.875" style="1" customWidth="1"/>
    <col min="8708" max="8708" width="10.125" style="1" customWidth="1"/>
    <col min="8709" max="8709" width="9.875" style="1" customWidth="1"/>
    <col min="8710" max="8710" width="9.625" style="1" customWidth="1"/>
    <col min="8711" max="8711" width="9" style="1" customWidth="1"/>
    <col min="8712" max="8712" width="12.125" style="1" bestFit="1" customWidth="1"/>
    <col min="8713" max="8957" width="9" style="1" customWidth="1"/>
    <col min="8958" max="8958" width="11.625" style="1" customWidth="1"/>
    <col min="8959" max="8959" width="11.875" style="1" customWidth="1"/>
    <col min="8960" max="8960" width="11.25" style="1" customWidth="1"/>
    <col min="8961" max="8962" width="10.5" style="1" customWidth="1"/>
    <col min="8963" max="8963" width="9.875" style="1" customWidth="1"/>
    <col min="8964" max="8964" width="10.125" style="1" customWidth="1"/>
    <col min="8965" max="8965" width="9.875" style="1" customWidth="1"/>
    <col min="8966" max="8966" width="9.625" style="1" customWidth="1"/>
    <col min="8967" max="8967" width="9" style="1" customWidth="1"/>
    <col min="8968" max="8968" width="12.125" style="1" bestFit="1" customWidth="1"/>
    <col min="8969" max="9213" width="9" style="1" customWidth="1"/>
    <col min="9214" max="9214" width="11.625" style="1" customWidth="1"/>
    <col min="9215" max="9215" width="11.875" style="1" customWidth="1"/>
    <col min="9216" max="9216" width="11.25" style="1" customWidth="1"/>
    <col min="9217" max="9218" width="10.5" style="1" customWidth="1"/>
    <col min="9219" max="9219" width="9.875" style="1" customWidth="1"/>
    <col min="9220" max="9220" width="10.125" style="1" customWidth="1"/>
    <col min="9221" max="9221" width="9.875" style="1" customWidth="1"/>
    <col min="9222" max="9222" width="9.625" style="1" customWidth="1"/>
    <col min="9223" max="9223" width="9" style="1" customWidth="1"/>
    <col min="9224" max="9224" width="12.125" style="1" bestFit="1" customWidth="1"/>
    <col min="9225" max="9469" width="9" style="1" customWidth="1"/>
    <col min="9470" max="9470" width="11.625" style="1" customWidth="1"/>
    <col min="9471" max="9471" width="11.875" style="1" customWidth="1"/>
    <col min="9472" max="9472" width="11.25" style="1" customWidth="1"/>
    <col min="9473" max="9474" width="10.5" style="1" customWidth="1"/>
    <col min="9475" max="9475" width="9.875" style="1" customWidth="1"/>
    <col min="9476" max="9476" width="10.125" style="1" customWidth="1"/>
    <col min="9477" max="9477" width="9.875" style="1" customWidth="1"/>
    <col min="9478" max="9478" width="9.625" style="1" customWidth="1"/>
    <col min="9479" max="9479" width="9" style="1" customWidth="1"/>
    <col min="9480" max="9480" width="12.125" style="1" bestFit="1" customWidth="1"/>
    <col min="9481" max="9725" width="9" style="1" customWidth="1"/>
    <col min="9726" max="9726" width="11.625" style="1" customWidth="1"/>
    <col min="9727" max="9727" width="11.875" style="1" customWidth="1"/>
    <col min="9728" max="9728" width="11.25" style="1" customWidth="1"/>
    <col min="9729" max="9730" width="10.5" style="1" customWidth="1"/>
    <col min="9731" max="9731" width="9.875" style="1" customWidth="1"/>
    <col min="9732" max="9732" width="10.125" style="1" customWidth="1"/>
    <col min="9733" max="9733" width="9.875" style="1" customWidth="1"/>
    <col min="9734" max="9734" width="9.625" style="1" customWidth="1"/>
    <col min="9735" max="9735" width="9" style="1" customWidth="1"/>
    <col min="9736" max="9736" width="12.125" style="1" bestFit="1" customWidth="1"/>
    <col min="9737" max="9981" width="9" style="1" customWidth="1"/>
    <col min="9982" max="9982" width="11.625" style="1" customWidth="1"/>
    <col min="9983" max="9983" width="11.875" style="1" customWidth="1"/>
    <col min="9984" max="9984" width="11.25" style="1" customWidth="1"/>
    <col min="9985" max="9986" width="10.5" style="1" customWidth="1"/>
    <col min="9987" max="9987" width="9.875" style="1" customWidth="1"/>
    <col min="9988" max="9988" width="10.125" style="1" customWidth="1"/>
    <col min="9989" max="9989" width="9.875" style="1" customWidth="1"/>
    <col min="9990" max="9990" width="9.625" style="1" customWidth="1"/>
    <col min="9991" max="9991" width="9" style="1" customWidth="1"/>
    <col min="9992" max="9992" width="12.125" style="1" bestFit="1" customWidth="1"/>
    <col min="9993" max="10237" width="9" style="1" customWidth="1"/>
    <col min="10238" max="10238" width="11.625" style="1" customWidth="1"/>
    <col min="10239" max="10239" width="11.875" style="1" customWidth="1"/>
    <col min="10240" max="10240" width="11.25" style="1" customWidth="1"/>
    <col min="10241" max="10242" width="10.5" style="1" customWidth="1"/>
    <col min="10243" max="10243" width="9.875" style="1" customWidth="1"/>
    <col min="10244" max="10244" width="10.125" style="1" customWidth="1"/>
    <col min="10245" max="10245" width="9.875" style="1" customWidth="1"/>
    <col min="10246" max="10246" width="9.625" style="1" customWidth="1"/>
    <col min="10247" max="10247" width="9" style="1" customWidth="1"/>
    <col min="10248" max="10248" width="12.125" style="1" bestFit="1" customWidth="1"/>
    <col min="10249" max="10493" width="9" style="1" customWidth="1"/>
    <col min="10494" max="10494" width="11.625" style="1" customWidth="1"/>
    <col min="10495" max="10495" width="11.875" style="1" customWidth="1"/>
    <col min="10496" max="10496" width="11.25" style="1" customWidth="1"/>
    <col min="10497" max="10498" width="10.5" style="1" customWidth="1"/>
    <col min="10499" max="10499" width="9.875" style="1" customWidth="1"/>
    <col min="10500" max="10500" width="10.125" style="1" customWidth="1"/>
    <col min="10501" max="10501" width="9.875" style="1" customWidth="1"/>
    <col min="10502" max="10502" width="9.625" style="1" customWidth="1"/>
    <col min="10503" max="10503" width="9" style="1" customWidth="1"/>
    <col min="10504" max="10504" width="12.125" style="1" bestFit="1" customWidth="1"/>
    <col min="10505" max="10749" width="9" style="1" customWidth="1"/>
    <col min="10750" max="10750" width="11.625" style="1" customWidth="1"/>
    <col min="10751" max="10751" width="11.875" style="1" customWidth="1"/>
    <col min="10752" max="10752" width="11.25" style="1" customWidth="1"/>
    <col min="10753" max="10754" width="10.5" style="1" customWidth="1"/>
    <col min="10755" max="10755" width="9.875" style="1" customWidth="1"/>
    <col min="10756" max="10756" width="10.125" style="1" customWidth="1"/>
    <col min="10757" max="10757" width="9.875" style="1" customWidth="1"/>
    <col min="10758" max="10758" width="9.625" style="1" customWidth="1"/>
    <col min="10759" max="10759" width="9" style="1" customWidth="1"/>
    <col min="10760" max="10760" width="12.125" style="1" bestFit="1" customWidth="1"/>
    <col min="10761" max="11005" width="9" style="1" customWidth="1"/>
    <col min="11006" max="11006" width="11.625" style="1" customWidth="1"/>
    <col min="11007" max="11007" width="11.875" style="1" customWidth="1"/>
    <col min="11008" max="11008" width="11.25" style="1" customWidth="1"/>
    <col min="11009" max="11010" width="10.5" style="1" customWidth="1"/>
    <col min="11011" max="11011" width="9.875" style="1" customWidth="1"/>
    <col min="11012" max="11012" width="10.125" style="1" customWidth="1"/>
    <col min="11013" max="11013" width="9.875" style="1" customWidth="1"/>
    <col min="11014" max="11014" width="9.625" style="1" customWidth="1"/>
    <col min="11015" max="11015" width="9" style="1" customWidth="1"/>
    <col min="11016" max="11016" width="12.125" style="1" bestFit="1" customWidth="1"/>
    <col min="11017" max="11261" width="9" style="1" customWidth="1"/>
    <col min="11262" max="11262" width="11.625" style="1" customWidth="1"/>
    <col min="11263" max="11263" width="11.875" style="1" customWidth="1"/>
    <col min="11264" max="11264" width="11.25" style="1" customWidth="1"/>
    <col min="11265" max="11266" width="10.5" style="1" customWidth="1"/>
    <col min="11267" max="11267" width="9.875" style="1" customWidth="1"/>
    <col min="11268" max="11268" width="10.125" style="1" customWidth="1"/>
    <col min="11269" max="11269" width="9.875" style="1" customWidth="1"/>
    <col min="11270" max="11270" width="9.625" style="1" customWidth="1"/>
    <col min="11271" max="11271" width="9" style="1" customWidth="1"/>
    <col min="11272" max="11272" width="12.125" style="1" bestFit="1" customWidth="1"/>
    <col min="11273" max="11517" width="9" style="1" customWidth="1"/>
    <col min="11518" max="11518" width="11.625" style="1" customWidth="1"/>
    <col min="11519" max="11519" width="11.875" style="1" customWidth="1"/>
    <col min="11520" max="11520" width="11.25" style="1" customWidth="1"/>
    <col min="11521" max="11522" width="10.5" style="1" customWidth="1"/>
    <col min="11523" max="11523" width="9.875" style="1" customWidth="1"/>
    <col min="11524" max="11524" width="10.125" style="1" customWidth="1"/>
    <col min="11525" max="11525" width="9.875" style="1" customWidth="1"/>
    <col min="11526" max="11526" width="9.625" style="1" customWidth="1"/>
    <col min="11527" max="11527" width="9" style="1" customWidth="1"/>
    <col min="11528" max="11528" width="12.125" style="1" bestFit="1" customWidth="1"/>
    <col min="11529" max="11773" width="9" style="1" customWidth="1"/>
    <col min="11774" max="11774" width="11.625" style="1" customWidth="1"/>
    <col min="11775" max="11775" width="11.875" style="1" customWidth="1"/>
    <col min="11776" max="11776" width="11.25" style="1" customWidth="1"/>
    <col min="11777" max="11778" width="10.5" style="1" customWidth="1"/>
    <col min="11779" max="11779" width="9.875" style="1" customWidth="1"/>
    <col min="11780" max="11780" width="10.125" style="1" customWidth="1"/>
    <col min="11781" max="11781" width="9.875" style="1" customWidth="1"/>
    <col min="11782" max="11782" width="9.625" style="1" customWidth="1"/>
    <col min="11783" max="11783" width="9" style="1" customWidth="1"/>
    <col min="11784" max="11784" width="12.125" style="1" bestFit="1" customWidth="1"/>
    <col min="11785" max="12029" width="9" style="1" customWidth="1"/>
    <col min="12030" max="12030" width="11.625" style="1" customWidth="1"/>
    <col min="12031" max="12031" width="11.875" style="1" customWidth="1"/>
    <col min="12032" max="12032" width="11.25" style="1" customWidth="1"/>
    <col min="12033" max="12034" width="10.5" style="1" customWidth="1"/>
    <col min="12035" max="12035" width="9.875" style="1" customWidth="1"/>
    <col min="12036" max="12036" width="10.125" style="1" customWidth="1"/>
    <col min="12037" max="12037" width="9.875" style="1" customWidth="1"/>
    <col min="12038" max="12038" width="9.625" style="1" customWidth="1"/>
    <col min="12039" max="12039" width="9" style="1" customWidth="1"/>
    <col min="12040" max="12040" width="12.125" style="1" bestFit="1" customWidth="1"/>
    <col min="12041" max="12285" width="9" style="1" customWidth="1"/>
    <col min="12286" max="12286" width="11.625" style="1" customWidth="1"/>
    <col min="12287" max="12287" width="11.875" style="1" customWidth="1"/>
    <col min="12288" max="12288" width="11.25" style="1" customWidth="1"/>
    <col min="12289" max="12290" width="10.5" style="1" customWidth="1"/>
    <col min="12291" max="12291" width="9.875" style="1" customWidth="1"/>
    <col min="12292" max="12292" width="10.125" style="1" customWidth="1"/>
    <col min="12293" max="12293" width="9.875" style="1" customWidth="1"/>
    <col min="12294" max="12294" width="9.625" style="1" customWidth="1"/>
    <col min="12295" max="12295" width="9" style="1" customWidth="1"/>
    <col min="12296" max="12296" width="12.125" style="1" bestFit="1" customWidth="1"/>
    <col min="12297" max="12541" width="9" style="1" customWidth="1"/>
    <col min="12542" max="12542" width="11.625" style="1" customWidth="1"/>
    <col min="12543" max="12543" width="11.875" style="1" customWidth="1"/>
    <col min="12544" max="12544" width="11.25" style="1" customWidth="1"/>
    <col min="12545" max="12546" width="10.5" style="1" customWidth="1"/>
    <col min="12547" max="12547" width="9.875" style="1" customWidth="1"/>
    <col min="12548" max="12548" width="10.125" style="1" customWidth="1"/>
    <col min="12549" max="12549" width="9.875" style="1" customWidth="1"/>
    <col min="12550" max="12550" width="9.625" style="1" customWidth="1"/>
    <col min="12551" max="12551" width="9" style="1" customWidth="1"/>
    <col min="12552" max="12552" width="12.125" style="1" bestFit="1" customWidth="1"/>
    <col min="12553" max="12797" width="9" style="1" customWidth="1"/>
    <col min="12798" max="12798" width="11.625" style="1" customWidth="1"/>
    <col min="12799" max="12799" width="11.875" style="1" customWidth="1"/>
    <col min="12800" max="12800" width="11.25" style="1" customWidth="1"/>
    <col min="12801" max="12802" width="10.5" style="1" customWidth="1"/>
    <col min="12803" max="12803" width="9.875" style="1" customWidth="1"/>
    <col min="12804" max="12804" width="10.125" style="1" customWidth="1"/>
    <col min="12805" max="12805" width="9.875" style="1" customWidth="1"/>
    <col min="12806" max="12806" width="9.625" style="1" customWidth="1"/>
    <col min="12807" max="12807" width="9" style="1" customWidth="1"/>
    <col min="12808" max="12808" width="12.125" style="1" bestFit="1" customWidth="1"/>
    <col min="12809" max="13053" width="9" style="1" customWidth="1"/>
    <col min="13054" max="13054" width="11.625" style="1" customWidth="1"/>
    <col min="13055" max="13055" width="11.875" style="1" customWidth="1"/>
    <col min="13056" max="13056" width="11.25" style="1" customWidth="1"/>
    <col min="13057" max="13058" width="10.5" style="1" customWidth="1"/>
    <col min="13059" max="13059" width="9.875" style="1" customWidth="1"/>
    <col min="13060" max="13060" width="10.125" style="1" customWidth="1"/>
    <col min="13061" max="13061" width="9.875" style="1" customWidth="1"/>
    <col min="13062" max="13062" width="9.625" style="1" customWidth="1"/>
    <col min="13063" max="13063" width="9" style="1" customWidth="1"/>
    <col min="13064" max="13064" width="12.125" style="1" bestFit="1" customWidth="1"/>
    <col min="13065" max="13309" width="9" style="1" customWidth="1"/>
    <col min="13310" max="13310" width="11.625" style="1" customWidth="1"/>
    <col min="13311" max="13311" width="11.875" style="1" customWidth="1"/>
    <col min="13312" max="13312" width="11.25" style="1" customWidth="1"/>
    <col min="13313" max="13314" width="10.5" style="1" customWidth="1"/>
    <col min="13315" max="13315" width="9.875" style="1" customWidth="1"/>
    <col min="13316" max="13316" width="10.125" style="1" customWidth="1"/>
    <col min="13317" max="13317" width="9.875" style="1" customWidth="1"/>
    <col min="13318" max="13318" width="9.625" style="1" customWidth="1"/>
    <col min="13319" max="13319" width="9" style="1" customWidth="1"/>
    <col min="13320" max="13320" width="12.125" style="1" bestFit="1" customWidth="1"/>
    <col min="13321" max="13565" width="9" style="1" customWidth="1"/>
    <col min="13566" max="13566" width="11.625" style="1" customWidth="1"/>
    <col min="13567" max="13567" width="11.875" style="1" customWidth="1"/>
    <col min="13568" max="13568" width="11.25" style="1" customWidth="1"/>
    <col min="13569" max="13570" width="10.5" style="1" customWidth="1"/>
    <col min="13571" max="13571" width="9.875" style="1" customWidth="1"/>
    <col min="13572" max="13572" width="10.125" style="1" customWidth="1"/>
    <col min="13573" max="13573" width="9.875" style="1" customWidth="1"/>
    <col min="13574" max="13574" width="9.625" style="1" customWidth="1"/>
    <col min="13575" max="13575" width="9" style="1" customWidth="1"/>
    <col min="13576" max="13576" width="12.125" style="1" bestFit="1" customWidth="1"/>
    <col min="13577" max="13821" width="9" style="1" customWidth="1"/>
    <col min="13822" max="13822" width="11.625" style="1" customWidth="1"/>
    <col min="13823" max="13823" width="11.875" style="1" customWidth="1"/>
    <col min="13824" max="13824" width="11.25" style="1" customWidth="1"/>
    <col min="13825" max="13826" width="10.5" style="1" customWidth="1"/>
    <col min="13827" max="13827" width="9.875" style="1" customWidth="1"/>
    <col min="13828" max="13828" width="10.125" style="1" customWidth="1"/>
    <col min="13829" max="13829" width="9.875" style="1" customWidth="1"/>
    <col min="13830" max="13830" width="9.625" style="1" customWidth="1"/>
    <col min="13831" max="13831" width="9" style="1" customWidth="1"/>
    <col min="13832" max="13832" width="12.125" style="1" bestFit="1" customWidth="1"/>
    <col min="13833" max="14077" width="9" style="1" customWidth="1"/>
    <col min="14078" max="14078" width="11.625" style="1" customWidth="1"/>
    <col min="14079" max="14079" width="11.875" style="1" customWidth="1"/>
    <col min="14080" max="14080" width="11.25" style="1" customWidth="1"/>
    <col min="14081" max="14082" width="10.5" style="1" customWidth="1"/>
    <col min="14083" max="14083" width="9.875" style="1" customWidth="1"/>
    <col min="14084" max="14084" width="10.125" style="1" customWidth="1"/>
    <col min="14085" max="14085" width="9.875" style="1" customWidth="1"/>
    <col min="14086" max="14086" width="9.625" style="1" customWidth="1"/>
    <col min="14087" max="14087" width="9" style="1" customWidth="1"/>
    <col min="14088" max="14088" width="12.125" style="1" bestFit="1" customWidth="1"/>
    <col min="14089" max="14333" width="9" style="1" customWidth="1"/>
    <col min="14334" max="14334" width="11.625" style="1" customWidth="1"/>
    <col min="14335" max="14335" width="11.875" style="1" customWidth="1"/>
    <col min="14336" max="14336" width="11.25" style="1" customWidth="1"/>
    <col min="14337" max="14338" width="10.5" style="1" customWidth="1"/>
    <col min="14339" max="14339" width="9.875" style="1" customWidth="1"/>
    <col min="14340" max="14340" width="10.125" style="1" customWidth="1"/>
    <col min="14341" max="14341" width="9.875" style="1" customWidth="1"/>
    <col min="14342" max="14342" width="9.625" style="1" customWidth="1"/>
    <col min="14343" max="14343" width="9" style="1" customWidth="1"/>
    <col min="14344" max="14344" width="12.125" style="1" bestFit="1" customWidth="1"/>
    <col min="14345" max="14589" width="9" style="1" customWidth="1"/>
    <col min="14590" max="14590" width="11.625" style="1" customWidth="1"/>
    <col min="14591" max="14591" width="11.875" style="1" customWidth="1"/>
    <col min="14592" max="14592" width="11.25" style="1" customWidth="1"/>
    <col min="14593" max="14594" width="10.5" style="1" customWidth="1"/>
    <col min="14595" max="14595" width="9.875" style="1" customWidth="1"/>
    <col min="14596" max="14596" width="10.125" style="1" customWidth="1"/>
    <col min="14597" max="14597" width="9.875" style="1" customWidth="1"/>
    <col min="14598" max="14598" width="9.625" style="1" customWidth="1"/>
    <col min="14599" max="14599" width="9" style="1" customWidth="1"/>
    <col min="14600" max="14600" width="12.125" style="1" bestFit="1" customWidth="1"/>
    <col min="14601" max="14845" width="9" style="1" customWidth="1"/>
    <col min="14846" max="14846" width="11.625" style="1" customWidth="1"/>
    <col min="14847" max="14847" width="11.875" style="1" customWidth="1"/>
    <col min="14848" max="14848" width="11.25" style="1" customWidth="1"/>
    <col min="14849" max="14850" width="10.5" style="1" customWidth="1"/>
    <col min="14851" max="14851" width="9.875" style="1" customWidth="1"/>
    <col min="14852" max="14852" width="10.125" style="1" customWidth="1"/>
    <col min="14853" max="14853" width="9.875" style="1" customWidth="1"/>
    <col min="14854" max="14854" width="9.625" style="1" customWidth="1"/>
    <col min="14855" max="14855" width="9" style="1" customWidth="1"/>
    <col min="14856" max="14856" width="12.125" style="1" bestFit="1" customWidth="1"/>
    <col min="14857" max="15101" width="9" style="1" customWidth="1"/>
    <col min="15102" max="15102" width="11.625" style="1" customWidth="1"/>
    <col min="15103" max="15103" width="11.875" style="1" customWidth="1"/>
    <col min="15104" max="15104" width="11.25" style="1" customWidth="1"/>
    <col min="15105" max="15106" width="10.5" style="1" customWidth="1"/>
    <col min="15107" max="15107" width="9.875" style="1" customWidth="1"/>
    <col min="15108" max="15108" width="10.125" style="1" customWidth="1"/>
    <col min="15109" max="15109" width="9.875" style="1" customWidth="1"/>
    <col min="15110" max="15110" width="9.625" style="1" customWidth="1"/>
    <col min="15111" max="15111" width="9" style="1" customWidth="1"/>
    <col min="15112" max="15112" width="12.125" style="1" bestFit="1" customWidth="1"/>
    <col min="15113" max="15357" width="9" style="1" customWidth="1"/>
    <col min="15358" max="15358" width="11.625" style="1" customWidth="1"/>
    <col min="15359" max="15359" width="11.875" style="1" customWidth="1"/>
    <col min="15360" max="15360" width="11.25" style="1" customWidth="1"/>
    <col min="15361" max="15362" width="10.5" style="1" customWidth="1"/>
    <col min="15363" max="15363" width="9.875" style="1" customWidth="1"/>
    <col min="15364" max="15364" width="10.125" style="1" customWidth="1"/>
    <col min="15365" max="15365" width="9.875" style="1" customWidth="1"/>
    <col min="15366" max="15366" width="9.625" style="1" customWidth="1"/>
    <col min="15367" max="15367" width="9" style="1" customWidth="1"/>
    <col min="15368" max="15368" width="12.125" style="1" bestFit="1" customWidth="1"/>
    <col min="15369" max="15613" width="9" style="1" customWidth="1"/>
    <col min="15614" max="15614" width="11.625" style="1" customWidth="1"/>
    <col min="15615" max="15615" width="11.875" style="1" customWidth="1"/>
    <col min="15616" max="15616" width="11.25" style="1" customWidth="1"/>
    <col min="15617" max="15618" width="10.5" style="1" customWidth="1"/>
    <col min="15619" max="15619" width="9.875" style="1" customWidth="1"/>
    <col min="15620" max="15620" width="10.125" style="1" customWidth="1"/>
    <col min="15621" max="15621" width="9.875" style="1" customWidth="1"/>
    <col min="15622" max="15622" width="9.625" style="1" customWidth="1"/>
    <col min="15623" max="15623" width="9" style="1" customWidth="1"/>
    <col min="15624" max="15624" width="12.125" style="1" bestFit="1" customWidth="1"/>
    <col min="15625" max="15869" width="9" style="1" customWidth="1"/>
    <col min="15870" max="15870" width="11.625" style="1" customWidth="1"/>
    <col min="15871" max="15871" width="11.875" style="1" customWidth="1"/>
    <col min="15872" max="15872" width="11.25" style="1" customWidth="1"/>
    <col min="15873" max="15874" width="10.5" style="1" customWidth="1"/>
    <col min="15875" max="15875" width="9.875" style="1" customWidth="1"/>
    <col min="15876" max="15876" width="10.125" style="1" customWidth="1"/>
    <col min="15877" max="15877" width="9.875" style="1" customWidth="1"/>
    <col min="15878" max="15878" width="9.625" style="1" customWidth="1"/>
    <col min="15879" max="15879" width="9" style="1" customWidth="1"/>
    <col min="15880" max="15880" width="12.125" style="1" bestFit="1" customWidth="1"/>
    <col min="15881" max="16125" width="9" style="1" customWidth="1"/>
    <col min="16126" max="16126" width="11.625" style="1" customWidth="1"/>
    <col min="16127" max="16127" width="11.875" style="1" customWidth="1"/>
    <col min="16128" max="16128" width="11.25" style="1" customWidth="1"/>
    <col min="16129" max="16130" width="10.5" style="1" customWidth="1"/>
    <col min="16131" max="16131" width="9.875" style="1" customWidth="1"/>
    <col min="16132" max="16132" width="10.125" style="1" customWidth="1"/>
    <col min="16133" max="16133" width="9.875" style="1" customWidth="1"/>
    <col min="16134" max="16134" width="9.625" style="1" customWidth="1"/>
    <col min="16135" max="16135" width="9" style="1" customWidth="1"/>
    <col min="16136" max="16136" width="12.125" style="1" bestFit="1" customWidth="1"/>
    <col min="16137" max="16384" width="9" style="1" customWidth="1"/>
  </cols>
  <sheetData>
    <row r="1" spans="1:10" ht="25.5" customHeight="1" thickBo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4" t="s">
        <v>2</v>
      </c>
      <c r="B3" s="25" t="s">
        <v>3</v>
      </c>
      <c r="C3" s="25"/>
      <c r="D3" s="25"/>
      <c r="E3" s="25" t="s">
        <v>4</v>
      </c>
      <c r="F3" s="25"/>
      <c r="G3" s="25"/>
      <c r="H3" s="26" t="s">
        <v>5</v>
      </c>
      <c r="I3" s="26"/>
      <c r="J3" s="26"/>
    </row>
    <row r="4" spans="1:10" ht="42.75" customHeight="1" x14ac:dyDescent="0.25">
      <c r="A4" s="24"/>
      <c r="B4" s="2" t="s">
        <v>6</v>
      </c>
      <c r="C4" s="3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2" t="s">
        <v>12</v>
      </c>
      <c r="I4" s="3" t="s">
        <v>13</v>
      </c>
      <c r="J4" s="4" t="s">
        <v>14</v>
      </c>
    </row>
    <row r="5" spans="1:10" ht="19.5" x14ac:dyDescent="0.25">
      <c r="A5" s="5" t="s">
        <v>15</v>
      </c>
      <c r="B5" s="6">
        <f>SUM(B7:B12)</f>
        <v>958734</v>
      </c>
      <c r="C5" s="6">
        <f>SUM(C7:C12)</f>
        <v>739306</v>
      </c>
      <c r="D5" s="7">
        <f>C5/B5</f>
        <v>0.77112734084740919</v>
      </c>
      <c r="E5" s="6">
        <f>SUM(E7:E12)</f>
        <v>495985</v>
      </c>
      <c r="F5" s="6">
        <f>SUM(F7:F12)</f>
        <v>382130</v>
      </c>
      <c r="G5" s="7">
        <f>F5/E5</f>
        <v>0.770446686895773</v>
      </c>
      <c r="H5" s="6">
        <f>SUM(H7:H12)</f>
        <v>462749</v>
      </c>
      <c r="I5" s="6">
        <f>SUM(I7:I12)</f>
        <v>357176</v>
      </c>
      <c r="J5" s="8">
        <f>I5/H5</f>
        <v>0.77185688137629682</v>
      </c>
    </row>
    <row r="6" spans="1:10" ht="19.5" x14ac:dyDescent="0.25">
      <c r="A6" s="27" t="s">
        <v>16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19.5" x14ac:dyDescent="0.25">
      <c r="A7" s="9" t="s">
        <v>17</v>
      </c>
      <c r="B7" s="10">
        <v>130289</v>
      </c>
      <c r="C7" s="6">
        <v>39930</v>
      </c>
      <c r="D7" s="7">
        <f t="shared" ref="D7:D12" si="0">C7/B7</f>
        <v>0.30647253413565229</v>
      </c>
      <c r="E7" s="11">
        <v>67401</v>
      </c>
      <c r="F7" s="6">
        <v>21912</v>
      </c>
      <c r="G7" s="7">
        <f t="shared" ref="G7:G12" si="1">F7/E7</f>
        <v>0.32509903413895935</v>
      </c>
      <c r="H7" s="10">
        <v>62888</v>
      </c>
      <c r="I7" s="6">
        <v>18018</v>
      </c>
      <c r="J7" s="8">
        <f t="shared" ref="J7:J12" si="2">I7/H7</f>
        <v>0.28650934995547639</v>
      </c>
    </row>
    <row r="8" spans="1:10" ht="19.5" x14ac:dyDescent="0.25">
      <c r="A8" s="9" t="s">
        <v>18</v>
      </c>
      <c r="B8" s="10">
        <v>140812</v>
      </c>
      <c r="C8" s="6">
        <v>112391</v>
      </c>
      <c r="D8" s="7">
        <f t="shared" si="0"/>
        <v>0.79816350879186437</v>
      </c>
      <c r="E8" s="11">
        <v>72839</v>
      </c>
      <c r="F8" s="6">
        <v>57562</v>
      </c>
      <c r="G8" s="7">
        <f t="shared" si="1"/>
        <v>0.79026345776301155</v>
      </c>
      <c r="H8" s="10">
        <v>67973</v>
      </c>
      <c r="I8" s="6">
        <v>54829</v>
      </c>
      <c r="J8" s="8">
        <f t="shared" si="2"/>
        <v>0.80662910273196708</v>
      </c>
    </row>
    <row r="9" spans="1:10" ht="19.5" x14ac:dyDescent="0.25">
      <c r="A9" s="9" t="s">
        <v>19</v>
      </c>
      <c r="B9" s="10">
        <v>160490</v>
      </c>
      <c r="C9" s="6">
        <v>123937</v>
      </c>
      <c r="D9" s="7">
        <f t="shared" si="0"/>
        <v>0.77224126113776559</v>
      </c>
      <c r="E9" s="11">
        <v>82828</v>
      </c>
      <c r="F9" s="6">
        <v>63945</v>
      </c>
      <c r="G9" s="7">
        <f t="shared" si="1"/>
        <v>0.77202153861013179</v>
      </c>
      <c r="H9" s="10">
        <v>77662</v>
      </c>
      <c r="I9" s="6">
        <v>59992</v>
      </c>
      <c r="J9" s="8">
        <f t="shared" si="2"/>
        <v>0.7724755993922382</v>
      </c>
    </row>
    <row r="10" spans="1:10" ht="19.5" x14ac:dyDescent="0.25">
      <c r="A10" s="9" t="s">
        <v>20</v>
      </c>
      <c r="B10" s="10">
        <v>164776</v>
      </c>
      <c r="C10" s="6">
        <v>152193</v>
      </c>
      <c r="D10" s="7">
        <f t="shared" si="0"/>
        <v>0.92363572364907509</v>
      </c>
      <c r="E10" s="11">
        <v>85485</v>
      </c>
      <c r="F10" s="6">
        <v>78607</v>
      </c>
      <c r="G10" s="7">
        <f t="shared" si="1"/>
        <v>0.91954144001871674</v>
      </c>
      <c r="H10" s="10">
        <v>79291</v>
      </c>
      <c r="I10" s="6">
        <v>73586</v>
      </c>
      <c r="J10" s="8">
        <f t="shared" si="2"/>
        <v>0.92804984172226357</v>
      </c>
    </row>
    <row r="11" spans="1:10" ht="19.5" x14ac:dyDescent="0.25">
      <c r="A11" s="9" t="s">
        <v>21</v>
      </c>
      <c r="B11" s="10">
        <v>178689</v>
      </c>
      <c r="C11" s="6">
        <v>162088</v>
      </c>
      <c r="D11" s="7">
        <f t="shared" si="0"/>
        <v>0.90709556827784588</v>
      </c>
      <c r="E11" s="11">
        <v>92580</v>
      </c>
      <c r="F11" s="6">
        <v>83533</v>
      </c>
      <c r="G11" s="7">
        <f t="shared" si="1"/>
        <v>0.90227910995895444</v>
      </c>
      <c r="H11" s="10">
        <v>86109</v>
      </c>
      <c r="I11" s="6">
        <v>78555</v>
      </c>
      <c r="J11" s="8">
        <f t="shared" si="2"/>
        <v>0.91227397832979129</v>
      </c>
    </row>
    <row r="12" spans="1:10" ht="19.5" x14ac:dyDescent="0.25">
      <c r="A12" s="9" t="s">
        <v>22</v>
      </c>
      <c r="B12" s="10">
        <v>183678</v>
      </c>
      <c r="C12" s="6">
        <v>148767</v>
      </c>
      <c r="D12" s="7">
        <f t="shared" si="0"/>
        <v>0.80993368830235524</v>
      </c>
      <c r="E12" s="11">
        <v>94852</v>
      </c>
      <c r="F12" s="6">
        <v>76571</v>
      </c>
      <c r="G12" s="7">
        <f t="shared" si="1"/>
        <v>0.80726816514148358</v>
      </c>
      <c r="H12" s="10">
        <v>88826</v>
      </c>
      <c r="I12" s="6">
        <v>72196</v>
      </c>
      <c r="J12" s="8">
        <f t="shared" si="2"/>
        <v>0.81278004187962982</v>
      </c>
    </row>
    <row r="13" spans="1:10" ht="19.5" x14ac:dyDescent="0.25">
      <c r="A13" s="28" t="s">
        <v>23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19.5" x14ac:dyDescent="0.25">
      <c r="A14" s="12" t="s">
        <v>24</v>
      </c>
      <c r="B14" s="10">
        <v>153625</v>
      </c>
      <c r="C14" s="6">
        <v>122823</v>
      </c>
      <c r="D14" s="7">
        <f t="shared" ref="D14:D35" si="3">C14/B14</f>
        <v>0.79949877949552484</v>
      </c>
      <c r="E14" s="10">
        <v>79197</v>
      </c>
      <c r="F14" s="6">
        <v>63307</v>
      </c>
      <c r="G14" s="7">
        <f t="shared" ref="G14:G35" si="4">F14/E14</f>
        <v>0.79936108690985774</v>
      </c>
      <c r="H14" s="10">
        <v>74428</v>
      </c>
      <c r="I14" s="6">
        <v>59516</v>
      </c>
      <c r="J14" s="8">
        <f t="shared" ref="J14:J35" si="5">I14/H14</f>
        <v>0.79964529478153379</v>
      </c>
    </row>
    <row r="15" spans="1:10" ht="19.5" x14ac:dyDescent="0.25">
      <c r="A15" s="12" t="s">
        <v>25</v>
      </c>
      <c r="B15" s="10">
        <v>103049</v>
      </c>
      <c r="C15" s="6">
        <v>74951</v>
      </c>
      <c r="D15" s="7">
        <f t="shared" si="3"/>
        <v>0.72733359857931668</v>
      </c>
      <c r="E15" s="10">
        <v>52977</v>
      </c>
      <c r="F15" s="6">
        <v>38471</v>
      </c>
      <c r="G15" s="7">
        <f t="shared" si="4"/>
        <v>0.72618306057345638</v>
      </c>
      <c r="H15" s="10">
        <v>50072</v>
      </c>
      <c r="I15" s="6">
        <v>36480</v>
      </c>
      <c r="J15" s="8">
        <f t="shared" si="5"/>
        <v>0.72855088672311874</v>
      </c>
    </row>
    <row r="16" spans="1:10" ht="19.5" x14ac:dyDescent="0.25">
      <c r="A16" s="12" t="s">
        <v>26</v>
      </c>
      <c r="B16" s="10">
        <v>115432</v>
      </c>
      <c r="C16" s="6">
        <v>82218</v>
      </c>
      <c r="D16" s="7">
        <f t="shared" si="3"/>
        <v>0.71226349712384784</v>
      </c>
      <c r="E16" s="10">
        <v>59651</v>
      </c>
      <c r="F16" s="6">
        <v>42567</v>
      </c>
      <c r="G16" s="7">
        <f t="shared" si="4"/>
        <v>0.71360077785787335</v>
      </c>
      <c r="H16" s="10">
        <v>55781</v>
      </c>
      <c r="I16" s="6">
        <v>39651</v>
      </c>
      <c r="J16" s="8">
        <f t="shared" si="5"/>
        <v>0.71083343790896547</v>
      </c>
    </row>
    <row r="17" spans="1:10" ht="19.5" x14ac:dyDescent="0.25">
      <c r="A17" s="12" t="s">
        <v>27</v>
      </c>
      <c r="B17" s="10">
        <v>129578</v>
      </c>
      <c r="C17" s="6">
        <v>106845</v>
      </c>
      <c r="D17" s="7">
        <f t="shared" si="3"/>
        <v>0.82456126811650121</v>
      </c>
      <c r="E17" s="10">
        <v>67153</v>
      </c>
      <c r="F17" s="6">
        <v>55132</v>
      </c>
      <c r="G17" s="7">
        <f t="shared" si="4"/>
        <v>0.82099087159173822</v>
      </c>
      <c r="H17" s="10">
        <v>62425</v>
      </c>
      <c r="I17" s="6">
        <v>51713</v>
      </c>
      <c r="J17" s="8">
        <f t="shared" si="5"/>
        <v>0.82840208249899883</v>
      </c>
    </row>
    <row r="18" spans="1:10" ht="19.5" x14ac:dyDescent="0.25">
      <c r="A18" s="12" t="s">
        <v>28</v>
      </c>
      <c r="B18" s="10">
        <v>70001</v>
      </c>
      <c r="C18" s="6">
        <v>65088</v>
      </c>
      <c r="D18" s="7">
        <f t="shared" si="3"/>
        <v>0.92981528835302352</v>
      </c>
      <c r="E18" s="10">
        <v>36338</v>
      </c>
      <c r="F18" s="6">
        <v>33693</v>
      </c>
      <c r="G18" s="7">
        <f t="shared" si="4"/>
        <v>0.92721118388463863</v>
      </c>
      <c r="H18" s="10">
        <v>33663</v>
      </c>
      <c r="I18" s="6">
        <v>31395</v>
      </c>
      <c r="J18" s="8">
        <f t="shared" si="5"/>
        <v>0.93262632563942605</v>
      </c>
    </row>
    <row r="19" spans="1:10" ht="19.5" x14ac:dyDescent="0.25">
      <c r="A19" s="12" t="s">
        <v>29</v>
      </c>
      <c r="B19" s="10">
        <v>107181</v>
      </c>
      <c r="C19" s="6">
        <v>77146</v>
      </c>
      <c r="D19" s="7">
        <f t="shared" si="3"/>
        <v>0.71977309411182955</v>
      </c>
      <c r="E19" s="10">
        <v>55435</v>
      </c>
      <c r="F19" s="6">
        <v>39925</v>
      </c>
      <c r="G19" s="7">
        <f t="shared" si="4"/>
        <v>0.7202128619103455</v>
      </c>
      <c r="H19" s="10">
        <v>51746</v>
      </c>
      <c r="I19" s="6">
        <v>37221</v>
      </c>
      <c r="J19" s="8">
        <f t="shared" si="5"/>
        <v>0.71930197503188653</v>
      </c>
    </row>
    <row r="20" spans="1:10" ht="19.5" x14ac:dyDescent="0.25">
      <c r="A20" s="12" t="s">
        <v>30</v>
      </c>
      <c r="B20" s="10">
        <v>17403</v>
      </c>
      <c r="C20" s="6">
        <v>14597</v>
      </c>
      <c r="D20" s="7">
        <f t="shared" si="3"/>
        <v>0.83876343159225419</v>
      </c>
      <c r="E20" s="10">
        <v>8952</v>
      </c>
      <c r="F20" s="6">
        <v>7490</v>
      </c>
      <c r="G20" s="7">
        <f t="shared" si="4"/>
        <v>0.83668453976764967</v>
      </c>
      <c r="H20" s="10">
        <v>8451</v>
      </c>
      <c r="I20" s="6">
        <v>7107</v>
      </c>
      <c r="J20" s="8">
        <f t="shared" si="5"/>
        <v>0.84096556620518281</v>
      </c>
    </row>
    <row r="21" spans="1:10" ht="19.5" x14ac:dyDescent="0.25">
      <c r="A21" s="12" t="s">
        <v>31</v>
      </c>
      <c r="B21" s="10">
        <v>31810</v>
      </c>
      <c r="C21" s="6">
        <v>21646</v>
      </c>
      <c r="D21" s="7">
        <f t="shared" si="3"/>
        <v>0.68047783715812638</v>
      </c>
      <c r="E21" s="10">
        <v>16538</v>
      </c>
      <c r="F21" s="6">
        <v>11168</v>
      </c>
      <c r="G21" s="7">
        <f t="shared" si="4"/>
        <v>0.67529326399806511</v>
      </c>
      <c r="H21" s="10">
        <v>15272</v>
      </c>
      <c r="I21" s="6">
        <v>10478</v>
      </c>
      <c r="J21" s="8">
        <f t="shared" si="5"/>
        <v>0.68609219486642226</v>
      </c>
    </row>
    <row r="22" spans="1:10" ht="19.5" x14ac:dyDescent="0.25">
      <c r="A22" s="12" t="s">
        <v>32</v>
      </c>
      <c r="B22" s="10">
        <v>18666</v>
      </c>
      <c r="C22" s="6">
        <v>17850</v>
      </c>
      <c r="D22" s="7">
        <f t="shared" si="3"/>
        <v>0.95628415300546443</v>
      </c>
      <c r="E22" s="10">
        <v>9670</v>
      </c>
      <c r="F22" s="6">
        <v>9224</v>
      </c>
      <c r="G22" s="7">
        <f t="shared" si="4"/>
        <v>0.95387797311271971</v>
      </c>
      <c r="H22" s="10">
        <v>8996</v>
      </c>
      <c r="I22" s="6">
        <v>8626</v>
      </c>
      <c r="J22" s="8">
        <f t="shared" si="5"/>
        <v>0.95887060915962652</v>
      </c>
    </row>
    <row r="23" spans="1:10" ht="19.5" x14ac:dyDescent="0.25">
      <c r="A23" s="12" t="s">
        <v>33</v>
      </c>
      <c r="B23" s="10">
        <v>54253</v>
      </c>
      <c r="C23" s="6">
        <v>40575</v>
      </c>
      <c r="D23" s="7">
        <f t="shared" si="3"/>
        <v>0.74788490959025311</v>
      </c>
      <c r="E23" s="10">
        <v>28154</v>
      </c>
      <c r="F23" s="6">
        <v>21206</v>
      </c>
      <c r="G23" s="7">
        <f t="shared" si="4"/>
        <v>0.7532144633089437</v>
      </c>
      <c r="H23" s="10">
        <v>26099</v>
      </c>
      <c r="I23" s="6">
        <v>19369</v>
      </c>
      <c r="J23" s="8">
        <f t="shared" si="5"/>
        <v>0.74213571401203116</v>
      </c>
    </row>
    <row r="24" spans="1:10" ht="19.5" x14ac:dyDescent="0.25">
      <c r="A24" s="12" t="s">
        <v>34</v>
      </c>
      <c r="B24" s="10">
        <v>16463</v>
      </c>
      <c r="C24" s="6">
        <v>12912</v>
      </c>
      <c r="D24" s="7">
        <f t="shared" si="3"/>
        <v>0.78430419729089473</v>
      </c>
      <c r="E24" s="10">
        <v>8647</v>
      </c>
      <c r="F24" s="6">
        <v>6804</v>
      </c>
      <c r="G24" s="7">
        <f t="shared" si="4"/>
        <v>0.78686249566323585</v>
      </c>
      <c r="H24" s="10">
        <v>7816</v>
      </c>
      <c r="I24" s="6">
        <v>6108</v>
      </c>
      <c r="J24" s="8">
        <f t="shared" si="5"/>
        <v>0.78147389969293757</v>
      </c>
    </row>
    <row r="25" spans="1:10" ht="19.5" x14ac:dyDescent="0.25">
      <c r="A25" s="12" t="s">
        <v>35</v>
      </c>
      <c r="B25" s="10">
        <v>23209</v>
      </c>
      <c r="C25" s="6">
        <v>15114</v>
      </c>
      <c r="D25" s="7">
        <f t="shared" si="3"/>
        <v>0.65121289155069151</v>
      </c>
      <c r="E25" s="10">
        <v>12072</v>
      </c>
      <c r="F25" s="6">
        <v>7815</v>
      </c>
      <c r="G25" s="7">
        <f t="shared" si="4"/>
        <v>0.64736580516898612</v>
      </c>
      <c r="H25" s="10">
        <v>11137</v>
      </c>
      <c r="I25" s="6">
        <v>7299</v>
      </c>
      <c r="J25" s="8">
        <f t="shared" si="5"/>
        <v>0.65538295770853905</v>
      </c>
    </row>
    <row r="26" spans="1:10" ht="19.5" x14ac:dyDescent="0.25">
      <c r="A26" s="12" t="s">
        <v>36</v>
      </c>
      <c r="B26" s="10">
        <v>14613</v>
      </c>
      <c r="C26" s="6">
        <v>5857</v>
      </c>
      <c r="D26" s="7">
        <f t="shared" si="3"/>
        <v>0.40080750017108052</v>
      </c>
      <c r="E26" s="10">
        <v>7534</v>
      </c>
      <c r="F26" s="6">
        <v>2954</v>
      </c>
      <c r="G26" s="7">
        <f t="shared" si="4"/>
        <v>0.39208919564640299</v>
      </c>
      <c r="H26" s="10">
        <v>7079</v>
      </c>
      <c r="I26" s="6">
        <v>2903</v>
      </c>
      <c r="J26" s="8">
        <f t="shared" si="5"/>
        <v>0.41008617036304562</v>
      </c>
    </row>
    <row r="27" spans="1:10" ht="19.5" x14ac:dyDescent="0.25">
      <c r="A27" s="12" t="s">
        <v>37</v>
      </c>
      <c r="B27" s="10">
        <v>27581</v>
      </c>
      <c r="C27" s="6">
        <v>21183</v>
      </c>
      <c r="D27" s="7">
        <f t="shared" si="3"/>
        <v>0.76802871542003548</v>
      </c>
      <c r="E27" s="10">
        <v>14196</v>
      </c>
      <c r="F27" s="6">
        <v>10918</v>
      </c>
      <c r="G27" s="7">
        <f t="shared" si="4"/>
        <v>0.76908988447449989</v>
      </c>
      <c r="H27" s="10">
        <v>13385</v>
      </c>
      <c r="I27" s="6">
        <v>10265</v>
      </c>
      <c r="J27" s="8">
        <f t="shared" si="5"/>
        <v>0.76690324990661185</v>
      </c>
    </row>
    <row r="28" spans="1:10" ht="19.5" x14ac:dyDescent="0.25">
      <c r="A28" s="12" t="s">
        <v>38</v>
      </c>
      <c r="B28" s="10">
        <v>8407</v>
      </c>
      <c r="C28" s="6">
        <v>5932</v>
      </c>
      <c r="D28" s="7">
        <f t="shared" si="3"/>
        <v>0.70560247412870225</v>
      </c>
      <c r="E28" s="10">
        <v>4394</v>
      </c>
      <c r="F28" s="6">
        <v>3134</v>
      </c>
      <c r="G28" s="7">
        <f t="shared" si="4"/>
        <v>0.7132453345471097</v>
      </c>
      <c r="H28" s="10">
        <v>4013</v>
      </c>
      <c r="I28" s="6">
        <v>2798</v>
      </c>
      <c r="J28" s="8">
        <f t="shared" si="5"/>
        <v>0.6972339895340145</v>
      </c>
    </row>
    <row r="29" spans="1:10" ht="19.5" x14ac:dyDescent="0.25">
      <c r="A29" s="12" t="s">
        <v>39</v>
      </c>
      <c r="B29" s="10">
        <v>12600</v>
      </c>
      <c r="C29" s="6">
        <v>8064</v>
      </c>
      <c r="D29" s="7">
        <f t="shared" si="3"/>
        <v>0.64</v>
      </c>
      <c r="E29" s="10">
        <v>6591</v>
      </c>
      <c r="F29" s="6">
        <v>4193</v>
      </c>
      <c r="G29" s="7">
        <f t="shared" si="4"/>
        <v>0.63617053557881964</v>
      </c>
      <c r="H29" s="10">
        <v>6009</v>
      </c>
      <c r="I29" s="6">
        <v>3871</v>
      </c>
      <c r="J29" s="8">
        <f t="shared" si="5"/>
        <v>0.64420036611749043</v>
      </c>
    </row>
    <row r="30" spans="1:10" ht="19.5" x14ac:dyDescent="0.25">
      <c r="A30" s="12" t="s">
        <v>40</v>
      </c>
      <c r="B30" s="10">
        <v>4611</v>
      </c>
      <c r="C30" s="6">
        <v>2416</v>
      </c>
      <c r="D30" s="7">
        <f t="shared" si="3"/>
        <v>0.52396443287790062</v>
      </c>
      <c r="E30" s="10">
        <v>2369</v>
      </c>
      <c r="F30" s="6">
        <v>1252</v>
      </c>
      <c r="G30" s="7">
        <f t="shared" si="4"/>
        <v>0.52849303503588008</v>
      </c>
      <c r="H30" s="10">
        <v>2242</v>
      </c>
      <c r="I30" s="6">
        <v>1164</v>
      </c>
      <c r="J30" s="8">
        <f t="shared" si="5"/>
        <v>0.5191793041926851</v>
      </c>
    </row>
    <row r="31" spans="1:10" ht="19.5" x14ac:dyDescent="0.25">
      <c r="A31" s="12" t="s">
        <v>41</v>
      </c>
      <c r="B31" s="10">
        <v>11315</v>
      </c>
      <c r="C31" s="6">
        <v>10552</v>
      </c>
      <c r="D31" s="7">
        <f t="shared" si="3"/>
        <v>0.93256738842244813</v>
      </c>
      <c r="E31" s="10">
        <v>5946</v>
      </c>
      <c r="F31" s="6">
        <v>5537</v>
      </c>
      <c r="G31" s="7">
        <f t="shared" si="4"/>
        <v>0.93121426168853005</v>
      </c>
      <c r="H31" s="10">
        <v>5369</v>
      </c>
      <c r="I31" s="6">
        <v>5015</v>
      </c>
      <c r="J31" s="8">
        <f t="shared" si="5"/>
        <v>0.93406593406593408</v>
      </c>
    </row>
    <row r="32" spans="1:10" ht="19.5" x14ac:dyDescent="0.25">
      <c r="A32" s="12" t="s">
        <v>42</v>
      </c>
      <c r="B32" s="10">
        <v>23502</v>
      </c>
      <c r="C32" s="6">
        <v>20007</v>
      </c>
      <c r="D32" s="7">
        <f t="shared" si="3"/>
        <v>0.85128925197855498</v>
      </c>
      <c r="E32" s="10">
        <v>12207</v>
      </c>
      <c r="F32" s="6">
        <v>10361</v>
      </c>
      <c r="G32" s="7">
        <f t="shared" si="4"/>
        <v>0.84877529286474973</v>
      </c>
      <c r="H32" s="10">
        <v>11295</v>
      </c>
      <c r="I32" s="6">
        <v>9646</v>
      </c>
      <c r="J32" s="8">
        <f t="shared" si="5"/>
        <v>0.85400619743249229</v>
      </c>
    </row>
    <row r="33" spans="1:10" ht="19.5" x14ac:dyDescent="0.25">
      <c r="A33" s="12" t="s">
        <v>43</v>
      </c>
      <c r="B33" s="10">
        <v>10183</v>
      </c>
      <c r="C33" s="6">
        <v>10598</v>
      </c>
      <c r="D33" s="7">
        <f t="shared" si="3"/>
        <v>1.0407541981734263</v>
      </c>
      <c r="E33" s="10">
        <v>5242</v>
      </c>
      <c r="F33" s="6">
        <v>5459</v>
      </c>
      <c r="G33" s="7">
        <f t="shared" si="4"/>
        <v>1.0413964135826022</v>
      </c>
      <c r="H33" s="10">
        <v>4941</v>
      </c>
      <c r="I33" s="6">
        <v>5139</v>
      </c>
      <c r="J33" s="8">
        <f t="shared" si="5"/>
        <v>1.0400728597449909</v>
      </c>
    </row>
    <row r="34" spans="1:10" ht="19.5" x14ac:dyDescent="0.25">
      <c r="A34" s="12" t="s">
        <v>44</v>
      </c>
      <c r="B34" s="10">
        <v>4650</v>
      </c>
      <c r="C34" s="6">
        <v>2586</v>
      </c>
      <c r="D34" s="7">
        <f t="shared" si="3"/>
        <v>0.55612903225806454</v>
      </c>
      <c r="E34" s="10">
        <v>2395</v>
      </c>
      <c r="F34" s="6">
        <v>1328</v>
      </c>
      <c r="G34" s="7">
        <f t="shared" si="4"/>
        <v>0.55448851774530272</v>
      </c>
      <c r="H34" s="10">
        <v>2255</v>
      </c>
      <c r="I34" s="6">
        <v>1258</v>
      </c>
      <c r="J34" s="8">
        <f t="shared" si="5"/>
        <v>0.55787139689578713</v>
      </c>
    </row>
    <row r="35" spans="1:10" ht="20.25" thickBot="1" x14ac:dyDescent="0.3">
      <c r="A35" s="13" t="s">
        <v>45</v>
      </c>
      <c r="B35" s="14">
        <v>602</v>
      </c>
      <c r="C35" s="15">
        <v>346</v>
      </c>
      <c r="D35" s="16">
        <f t="shared" si="3"/>
        <v>0.57475083056478404</v>
      </c>
      <c r="E35" s="14">
        <v>327</v>
      </c>
      <c r="F35" s="15">
        <v>192</v>
      </c>
      <c r="G35" s="16">
        <f t="shared" si="4"/>
        <v>0.58715596330275233</v>
      </c>
      <c r="H35" s="14">
        <v>275</v>
      </c>
      <c r="I35" s="15">
        <v>154</v>
      </c>
      <c r="J35" s="17">
        <f t="shared" si="5"/>
        <v>0.56000000000000005</v>
      </c>
    </row>
    <row r="36" spans="1:10" x14ac:dyDescent="0.25">
      <c r="A36" s="18" t="s">
        <v>46</v>
      </c>
      <c r="B36" s="19"/>
      <c r="C36" s="20"/>
      <c r="D36" s="20"/>
      <c r="E36" s="20"/>
      <c r="F36" s="20"/>
      <c r="G36" s="20"/>
      <c r="H36" s="20"/>
      <c r="I36" s="20"/>
      <c r="J36" s="20"/>
    </row>
    <row r="37" spans="1:10" x14ac:dyDescent="0.25">
      <c r="A37" s="21" t="s">
        <v>47</v>
      </c>
      <c r="B37" s="30" t="s">
        <v>48</v>
      </c>
      <c r="C37" s="30"/>
      <c r="D37" s="30"/>
      <c r="E37" s="30"/>
      <c r="F37" s="30"/>
      <c r="G37" s="30"/>
      <c r="H37" s="30"/>
      <c r="I37" s="30"/>
      <c r="J37" s="30"/>
    </row>
    <row r="38" spans="1:10" x14ac:dyDescent="0.25">
      <c r="A38" s="20">
        <v>2</v>
      </c>
      <c r="B38" s="30" t="s">
        <v>49</v>
      </c>
      <c r="C38" s="30"/>
      <c r="D38" s="30"/>
      <c r="E38" s="30"/>
      <c r="F38" s="30"/>
      <c r="G38" s="30"/>
      <c r="H38" s="30"/>
      <c r="I38" s="30"/>
      <c r="J38" s="30"/>
    </row>
  </sheetData>
  <mergeCells count="10">
    <mergeCell ref="A6:J6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0.75" bottom="0.75" header="0.30000000000000004" footer="0.30000000000000004"/>
  <pageSetup paperSize="0" scale="83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/>
  </sheetViews>
  <sheetFormatPr defaultRowHeight="16.5" x14ac:dyDescent="0.25"/>
  <cols>
    <col min="1" max="1" width="8.125" customWidth="1"/>
    <col min="2" max="2" width="9.875" customWidth="1"/>
    <col min="3" max="1024" width="8.125" customWidth="1"/>
    <col min="1025" max="1025" width="9" customWidth="1"/>
  </cols>
  <sheetData>
    <row r="1" spans="1:10" x14ac:dyDescent="0.25">
      <c r="A1" s="70" t="s">
        <v>71</v>
      </c>
      <c r="B1" s="70"/>
      <c r="C1" s="70"/>
      <c r="D1" s="47"/>
      <c r="E1" s="47"/>
      <c r="F1" s="47"/>
      <c r="G1" s="47"/>
      <c r="H1" s="47"/>
      <c r="I1" s="47"/>
      <c r="J1" s="47"/>
    </row>
    <row r="2" spans="1:10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1" t="s">
        <v>2</v>
      </c>
      <c r="B3" s="51" t="s">
        <v>3</v>
      </c>
      <c r="C3" s="51"/>
      <c r="D3" s="51"/>
      <c r="E3" s="51" t="s">
        <v>4</v>
      </c>
      <c r="F3" s="51"/>
      <c r="G3" s="51"/>
      <c r="H3" s="51" t="s">
        <v>5</v>
      </c>
      <c r="I3" s="51"/>
      <c r="J3" s="51"/>
    </row>
    <row r="4" spans="1:10" ht="33" x14ac:dyDescent="0.25">
      <c r="A4" s="51"/>
      <c r="B4" s="61" t="s">
        <v>73</v>
      </c>
      <c r="C4" s="61" t="s">
        <v>63</v>
      </c>
      <c r="D4" s="61" t="s">
        <v>64</v>
      </c>
      <c r="E4" s="61" t="s">
        <v>65</v>
      </c>
      <c r="F4" s="61" t="s">
        <v>66</v>
      </c>
      <c r="G4" s="61" t="s">
        <v>67</v>
      </c>
      <c r="H4" s="61" t="s">
        <v>68</v>
      </c>
      <c r="I4" s="61" t="s">
        <v>69</v>
      </c>
      <c r="J4" s="61" t="s">
        <v>70</v>
      </c>
    </row>
    <row r="5" spans="1:10" x14ac:dyDescent="0.25">
      <c r="A5" s="32" t="s">
        <v>3</v>
      </c>
      <c r="B5" s="62">
        <f>SUM(B7:B13)</f>
        <v>1400255</v>
      </c>
      <c r="C5" s="63">
        <f>SUM(C7:C13)</f>
        <v>680204</v>
      </c>
      <c r="D5" s="64">
        <f>C5/B5</f>
        <v>0.48577152018739445</v>
      </c>
      <c r="E5" s="62">
        <f>SUM(E7:E13)</f>
        <v>726919</v>
      </c>
      <c r="F5" s="63">
        <f>SUM(F7:F13)</f>
        <v>352133</v>
      </c>
      <c r="G5" s="64">
        <f>F5/E5</f>
        <v>0.48441848404017501</v>
      </c>
      <c r="H5" s="62">
        <f>SUM(H7:H13)</f>
        <v>673336</v>
      </c>
      <c r="I5" s="63">
        <f>SUM(I7:I13)</f>
        <v>328071</v>
      </c>
      <c r="J5" s="64">
        <f>I5/H5</f>
        <v>0.48723222878325234</v>
      </c>
    </row>
    <row r="6" spans="1:10" x14ac:dyDescent="0.25">
      <c r="A6" s="71" t="s">
        <v>74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5">
      <c r="A7" s="32" t="s">
        <v>75</v>
      </c>
      <c r="B7" s="62">
        <v>199275</v>
      </c>
      <c r="C7" s="65">
        <v>6007</v>
      </c>
      <c r="D7" s="64">
        <f t="shared" ref="D7:D13" si="0">C7/B7</f>
        <v>3.0144272989587252E-2</v>
      </c>
      <c r="E7" s="62">
        <v>102859</v>
      </c>
      <c r="F7" s="66">
        <v>3374</v>
      </c>
      <c r="G7" s="64">
        <f t="shared" ref="G7:G13" si="1">F7/E7</f>
        <v>3.2802185516094845E-2</v>
      </c>
      <c r="H7" s="62">
        <v>96416</v>
      </c>
      <c r="I7" s="67">
        <v>2633</v>
      </c>
      <c r="J7" s="64">
        <f t="shared" ref="J7:J13" si="2">I7/H7</f>
        <v>2.7308745436442083E-2</v>
      </c>
    </row>
    <row r="8" spans="1:10" x14ac:dyDescent="0.25">
      <c r="A8" s="32" t="s">
        <v>76</v>
      </c>
      <c r="B8" s="62">
        <v>197591</v>
      </c>
      <c r="C8" s="65">
        <v>80028</v>
      </c>
      <c r="D8" s="64">
        <f t="shared" si="0"/>
        <v>0.40501844719648161</v>
      </c>
      <c r="E8" s="62">
        <v>102420</v>
      </c>
      <c r="F8" s="66">
        <v>41221</v>
      </c>
      <c r="G8" s="64">
        <f t="shared" si="1"/>
        <v>0.40247022066002736</v>
      </c>
      <c r="H8" s="62">
        <v>95171</v>
      </c>
      <c r="I8" s="66">
        <v>38807</v>
      </c>
      <c r="J8" s="64">
        <f t="shared" si="2"/>
        <v>0.40776076746067602</v>
      </c>
    </row>
    <row r="9" spans="1:10" x14ac:dyDescent="0.25">
      <c r="A9" s="32" t="s">
        <v>77</v>
      </c>
      <c r="B9" s="62">
        <v>237780</v>
      </c>
      <c r="C9" s="65">
        <v>119385</v>
      </c>
      <c r="D9" s="64">
        <f t="shared" si="0"/>
        <v>0.50208175624526874</v>
      </c>
      <c r="E9" s="62">
        <v>123040</v>
      </c>
      <c r="F9" s="66">
        <v>60950</v>
      </c>
      <c r="G9" s="64">
        <f t="shared" si="1"/>
        <v>0.49536736020806243</v>
      </c>
      <c r="H9" s="62">
        <v>114740</v>
      </c>
      <c r="I9" s="66">
        <v>58435</v>
      </c>
      <c r="J9" s="64">
        <f t="shared" si="2"/>
        <v>0.50928185462785425</v>
      </c>
    </row>
    <row r="10" spans="1:10" x14ac:dyDescent="0.25">
      <c r="A10" s="32" t="s">
        <v>78</v>
      </c>
      <c r="B10" s="62">
        <v>201100</v>
      </c>
      <c r="C10" s="65">
        <v>129080</v>
      </c>
      <c r="D10" s="64">
        <f t="shared" si="0"/>
        <v>0.64186971655892588</v>
      </c>
      <c r="E10" s="62">
        <v>104313</v>
      </c>
      <c r="F10" s="66">
        <v>66774</v>
      </c>
      <c r="G10" s="64">
        <f t="shared" si="1"/>
        <v>0.64013114376923297</v>
      </c>
      <c r="H10" s="62">
        <v>96787</v>
      </c>
      <c r="I10" s="66">
        <v>62306</v>
      </c>
      <c r="J10" s="64">
        <f t="shared" si="2"/>
        <v>0.6437434779464184</v>
      </c>
    </row>
    <row r="11" spans="1:10" x14ac:dyDescent="0.25">
      <c r="A11" s="32" t="s">
        <v>79</v>
      </c>
      <c r="B11" s="62">
        <v>169380</v>
      </c>
      <c r="C11" s="65">
        <v>163762</v>
      </c>
      <c r="D11" s="64">
        <f t="shared" si="0"/>
        <v>0.96683197543983945</v>
      </c>
      <c r="E11" s="62">
        <v>88248</v>
      </c>
      <c r="F11" s="66">
        <f>C11-I11</f>
        <v>85190</v>
      </c>
      <c r="G11" s="64">
        <f t="shared" si="1"/>
        <v>0.9653476566041157</v>
      </c>
      <c r="H11" s="62">
        <f>B11-E11</f>
        <v>81132</v>
      </c>
      <c r="I11" s="66">
        <v>78572</v>
      </c>
      <c r="J11" s="64">
        <f t="shared" si="2"/>
        <v>0.96844648227579744</v>
      </c>
    </row>
    <row r="12" spans="1:10" x14ac:dyDescent="0.25">
      <c r="A12" s="32" t="s">
        <v>80</v>
      </c>
      <c r="B12" s="62">
        <v>195576</v>
      </c>
      <c r="C12" s="65">
        <v>171533</v>
      </c>
      <c r="D12" s="64">
        <f t="shared" si="0"/>
        <v>0.8770656931320816</v>
      </c>
      <c r="E12" s="62">
        <v>101746</v>
      </c>
      <c r="F12" s="66">
        <v>89193</v>
      </c>
      <c r="G12" s="64">
        <f t="shared" si="1"/>
        <v>0.87662414247243137</v>
      </c>
      <c r="H12" s="62">
        <v>93830</v>
      </c>
      <c r="I12" s="66">
        <v>82340</v>
      </c>
      <c r="J12" s="64">
        <f t="shared" si="2"/>
        <v>0.87754449536395607</v>
      </c>
    </row>
    <row r="13" spans="1:10" x14ac:dyDescent="0.25">
      <c r="A13" s="32" t="s">
        <v>81</v>
      </c>
      <c r="B13" s="62">
        <v>199553</v>
      </c>
      <c r="C13" s="65">
        <v>10409</v>
      </c>
      <c r="D13" s="64">
        <f t="shared" si="0"/>
        <v>5.2161581133834116E-2</v>
      </c>
      <c r="E13" s="62">
        <v>104293</v>
      </c>
      <c r="F13" s="66">
        <v>5431</v>
      </c>
      <c r="G13" s="64">
        <f t="shared" si="1"/>
        <v>5.2074444114178324E-2</v>
      </c>
      <c r="H13" s="62">
        <v>95260</v>
      </c>
      <c r="I13" s="66">
        <v>4978</v>
      </c>
      <c r="J13" s="64">
        <f t="shared" si="2"/>
        <v>5.2256980894394289E-2</v>
      </c>
    </row>
    <row r="14" spans="1:10" x14ac:dyDescent="0.25">
      <c r="A14" s="71" t="s">
        <v>82</v>
      </c>
      <c r="B14" s="71"/>
      <c r="C14" s="71"/>
      <c r="D14" s="71"/>
      <c r="E14" s="71"/>
      <c r="F14" s="71"/>
      <c r="G14" s="71"/>
      <c r="H14" s="71"/>
      <c r="I14" s="71"/>
      <c r="J14" s="71"/>
    </row>
    <row r="15" spans="1:10" x14ac:dyDescent="0.25">
      <c r="A15" s="68" t="s">
        <v>83</v>
      </c>
      <c r="B15" s="62">
        <f t="shared" ref="B15:B36" si="3">E15+H15</f>
        <v>232748</v>
      </c>
      <c r="C15" s="65">
        <v>114744</v>
      </c>
      <c r="D15" s="64">
        <f t="shared" ref="D15:D36" si="4">C15/B15</f>
        <v>0.49299671747984947</v>
      </c>
      <c r="E15" s="62">
        <v>121026</v>
      </c>
      <c r="F15" s="63">
        <f t="shared" ref="F15:F36" si="5">C15-I15</f>
        <v>59117</v>
      </c>
      <c r="G15" s="64">
        <f t="shared" ref="G15:G36" si="6">F15/E15</f>
        <v>0.48846528845041559</v>
      </c>
      <c r="H15" s="62">
        <v>111722</v>
      </c>
      <c r="I15" s="66">
        <v>55627</v>
      </c>
      <c r="J15" s="64">
        <f t="shared" ref="J15:J36" si="7">I15/H15</f>
        <v>0.49790551547591344</v>
      </c>
    </row>
    <row r="16" spans="1:10" x14ac:dyDescent="0.25">
      <c r="A16" s="68" t="s">
        <v>84</v>
      </c>
      <c r="B16" s="62">
        <f t="shared" si="3"/>
        <v>188611</v>
      </c>
      <c r="C16" s="65">
        <v>83111</v>
      </c>
      <c r="D16" s="64">
        <f t="shared" si="4"/>
        <v>0.44064768226667583</v>
      </c>
      <c r="E16" s="62">
        <v>97268</v>
      </c>
      <c r="F16" s="63">
        <f t="shared" si="5"/>
        <v>42984</v>
      </c>
      <c r="G16" s="64">
        <f t="shared" si="6"/>
        <v>0.44191306493399679</v>
      </c>
      <c r="H16" s="62">
        <v>91343</v>
      </c>
      <c r="I16" s="66">
        <v>40127</v>
      </c>
      <c r="J16" s="64">
        <f t="shared" si="7"/>
        <v>0.43930022004970276</v>
      </c>
    </row>
    <row r="17" spans="1:10" x14ac:dyDescent="0.25">
      <c r="A17" s="68" t="s">
        <v>85</v>
      </c>
      <c r="B17" s="62">
        <f t="shared" si="3"/>
        <v>131719</v>
      </c>
      <c r="C17" s="65">
        <v>68780</v>
      </c>
      <c r="D17" s="64">
        <f t="shared" si="4"/>
        <v>0.5221721999104153</v>
      </c>
      <c r="E17" s="62">
        <v>68462</v>
      </c>
      <c r="F17" s="63">
        <f t="shared" si="5"/>
        <v>35529</v>
      </c>
      <c r="G17" s="64">
        <f t="shared" si="6"/>
        <v>0.51895942274546458</v>
      </c>
      <c r="H17" s="62">
        <v>63257</v>
      </c>
      <c r="I17" s="66">
        <v>33251</v>
      </c>
      <c r="J17" s="64">
        <f t="shared" si="7"/>
        <v>0.52564933525143465</v>
      </c>
    </row>
    <row r="18" spans="1:10" x14ac:dyDescent="0.25">
      <c r="A18" s="68" t="s">
        <v>86</v>
      </c>
      <c r="B18" s="62">
        <f t="shared" si="3"/>
        <v>176977</v>
      </c>
      <c r="C18" s="65">
        <v>88387</v>
      </c>
      <c r="D18" s="64">
        <f t="shared" si="4"/>
        <v>0.49942647914700783</v>
      </c>
      <c r="E18" s="62">
        <v>91913</v>
      </c>
      <c r="F18" s="63">
        <f t="shared" si="5"/>
        <v>45938</v>
      </c>
      <c r="G18" s="64">
        <f t="shared" si="6"/>
        <v>0.49979872270516684</v>
      </c>
      <c r="H18" s="62">
        <v>85064</v>
      </c>
      <c r="I18" s="66">
        <v>42449</v>
      </c>
      <c r="J18" s="64">
        <f t="shared" si="7"/>
        <v>0.49902426408351358</v>
      </c>
    </row>
    <row r="19" spans="1:10" x14ac:dyDescent="0.25">
      <c r="A19" s="68" t="s">
        <v>87</v>
      </c>
      <c r="B19" s="62">
        <f t="shared" si="3"/>
        <v>105874</v>
      </c>
      <c r="C19" s="65">
        <v>48932</v>
      </c>
      <c r="D19" s="64">
        <f t="shared" si="4"/>
        <v>0.46217201579235695</v>
      </c>
      <c r="E19" s="62">
        <v>54900</v>
      </c>
      <c r="F19" s="63">
        <f t="shared" si="5"/>
        <v>25311</v>
      </c>
      <c r="G19" s="64">
        <f t="shared" si="6"/>
        <v>0.4610382513661202</v>
      </c>
      <c r="H19" s="62">
        <v>50974</v>
      </c>
      <c r="I19" s="66">
        <v>23621</v>
      </c>
      <c r="J19" s="64">
        <f t="shared" si="7"/>
        <v>0.46339310236591202</v>
      </c>
    </row>
    <row r="20" spans="1:10" x14ac:dyDescent="0.25">
      <c r="A20" s="68" t="s">
        <v>88</v>
      </c>
      <c r="B20" s="62">
        <f t="shared" si="3"/>
        <v>151800</v>
      </c>
      <c r="C20" s="65">
        <v>79696</v>
      </c>
      <c r="D20" s="64">
        <f t="shared" si="4"/>
        <v>0.52500658761528329</v>
      </c>
      <c r="E20" s="62">
        <v>78447</v>
      </c>
      <c r="F20" s="63">
        <f t="shared" si="5"/>
        <v>41003</v>
      </c>
      <c r="G20" s="64">
        <f t="shared" si="6"/>
        <v>0.52268410519204045</v>
      </c>
      <c r="H20" s="62">
        <v>73353</v>
      </c>
      <c r="I20" s="66">
        <v>38693</v>
      </c>
      <c r="J20" s="64">
        <f t="shared" si="7"/>
        <v>0.52749035485937867</v>
      </c>
    </row>
    <row r="21" spans="1:10" x14ac:dyDescent="0.25">
      <c r="A21" s="68" t="s">
        <v>89</v>
      </c>
      <c r="B21" s="62">
        <f t="shared" si="3"/>
        <v>24451</v>
      </c>
      <c r="C21" s="65">
        <v>12052</v>
      </c>
      <c r="D21" s="64">
        <f t="shared" si="4"/>
        <v>0.49290417569833544</v>
      </c>
      <c r="E21" s="62">
        <v>12763</v>
      </c>
      <c r="F21" s="63">
        <f t="shared" si="5"/>
        <v>6299</v>
      </c>
      <c r="G21" s="64">
        <f t="shared" si="6"/>
        <v>0.4935360025072475</v>
      </c>
      <c r="H21" s="62">
        <v>11688</v>
      </c>
      <c r="I21" s="66">
        <v>5753</v>
      </c>
      <c r="J21" s="64">
        <f t="shared" si="7"/>
        <v>0.4922142368240931</v>
      </c>
    </row>
    <row r="22" spans="1:10" x14ac:dyDescent="0.25">
      <c r="A22" s="68" t="s">
        <v>90</v>
      </c>
      <c r="B22" s="62">
        <f t="shared" si="3"/>
        <v>41770</v>
      </c>
      <c r="C22" s="65">
        <v>18363</v>
      </c>
      <c r="D22" s="64">
        <f t="shared" si="4"/>
        <v>0.43962173808953797</v>
      </c>
      <c r="E22" s="62">
        <v>21631</v>
      </c>
      <c r="F22" s="63">
        <f t="shared" si="5"/>
        <v>9454</v>
      </c>
      <c r="G22" s="64">
        <f t="shared" si="6"/>
        <v>0.43705792612454347</v>
      </c>
      <c r="H22" s="62">
        <v>20139</v>
      </c>
      <c r="I22" s="66">
        <v>8909</v>
      </c>
      <c r="J22" s="64">
        <f t="shared" si="7"/>
        <v>0.44237549034212226</v>
      </c>
    </row>
    <row r="23" spans="1:10" x14ac:dyDescent="0.25">
      <c r="A23" s="68" t="s">
        <v>91</v>
      </c>
      <c r="B23" s="62">
        <f t="shared" si="3"/>
        <v>36170</v>
      </c>
      <c r="C23" s="65">
        <v>13744</v>
      </c>
      <c r="D23" s="64">
        <f t="shared" si="4"/>
        <v>0.37998341166712746</v>
      </c>
      <c r="E23" s="62">
        <v>18713</v>
      </c>
      <c r="F23" s="63">
        <f t="shared" si="5"/>
        <v>7125</v>
      </c>
      <c r="G23" s="64">
        <f t="shared" si="6"/>
        <v>0.38075134932934324</v>
      </c>
      <c r="H23" s="62">
        <v>17457</v>
      </c>
      <c r="I23" s="66">
        <v>6619</v>
      </c>
      <c r="J23" s="64">
        <f t="shared" si="7"/>
        <v>0.37916022226041129</v>
      </c>
    </row>
    <row r="24" spans="1:10" x14ac:dyDescent="0.25">
      <c r="A24" s="68" t="s">
        <v>92</v>
      </c>
      <c r="B24" s="62">
        <f t="shared" si="3"/>
        <v>76588</v>
      </c>
      <c r="C24" s="65">
        <v>37897</v>
      </c>
      <c r="D24" s="64">
        <f t="shared" si="4"/>
        <v>0.49481642032694417</v>
      </c>
      <c r="E24" s="62">
        <v>39833</v>
      </c>
      <c r="F24" s="63">
        <f t="shared" si="5"/>
        <v>19635</v>
      </c>
      <c r="G24" s="64">
        <f t="shared" si="6"/>
        <v>0.49293299525519041</v>
      </c>
      <c r="H24" s="62">
        <v>36755</v>
      </c>
      <c r="I24" s="66">
        <v>18262</v>
      </c>
      <c r="J24" s="64">
        <f t="shared" si="7"/>
        <v>0.49685757039858525</v>
      </c>
    </row>
    <row r="25" spans="1:10" x14ac:dyDescent="0.25">
      <c r="A25" s="68" t="s">
        <v>93</v>
      </c>
      <c r="B25" s="62">
        <f t="shared" si="3"/>
        <v>24794</v>
      </c>
      <c r="C25" s="65">
        <v>12426</v>
      </c>
      <c r="D25" s="64">
        <f t="shared" si="4"/>
        <v>0.50116963781560053</v>
      </c>
      <c r="E25" s="62">
        <v>12904</v>
      </c>
      <c r="F25" s="63">
        <f t="shared" si="5"/>
        <v>6470</v>
      </c>
      <c r="G25" s="64">
        <f t="shared" si="6"/>
        <v>0.50139491630502175</v>
      </c>
      <c r="H25" s="62">
        <v>11890</v>
      </c>
      <c r="I25" s="66">
        <v>5956</v>
      </c>
      <c r="J25" s="64">
        <f t="shared" si="7"/>
        <v>0.50092514718250636</v>
      </c>
    </row>
    <row r="26" spans="1:10" x14ac:dyDescent="0.25">
      <c r="A26" s="68" t="s">
        <v>94</v>
      </c>
      <c r="B26" s="62">
        <f t="shared" si="3"/>
        <v>36369</v>
      </c>
      <c r="C26" s="65">
        <v>17012</v>
      </c>
      <c r="D26" s="64">
        <f t="shared" si="4"/>
        <v>0.46776100525172537</v>
      </c>
      <c r="E26" s="62">
        <v>19014</v>
      </c>
      <c r="F26" s="63">
        <f t="shared" si="5"/>
        <v>8946</v>
      </c>
      <c r="G26" s="64">
        <f t="shared" si="6"/>
        <v>0.47049542442410858</v>
      </c>
      <c r="H26" s="62">
        <v>17355</v>
      </c>
      <c r="I26" s="66">
        <v>8066</v>
      </c>
      <c r="J26" s="64">
        <f t="shared" si="7"/>
        <v>0.46476519734946703</v>
      </c>
    </row>
    <row r="27" spans="1:10" x14ac:dyDescent="0.25">
      <c r="A27" s="68" t="s">
        <v>95</v>
      </c>
      <c r="B27" s="62">
        <f t="shared" si="3"/>
        <v>22357</v>
      </c>
      <c r="C27" s="65">
        <v>8068</v>
      </c>
      <c r="D27" s="64">
        <f t="shared" si="4"/>
        <v>0.36087131547166434</v>
      </c>
      <c r="E27" s="62">
        <v>11691</v>
      </c>
      <c r="F27" s="63">
        <f t="shared" si="5"/>
        <v>4246</v>
      </c>
      <c r="G27" s="64">
        <f t="shared" si="6"/>
        <v>0.36318535625694981</v>
      </c>
      <c r="H27" s="62">
        <v>10666</v>
      </c>
      <c r="I27" s="66">
        <v>3822</v>
      </c>
      <c r="J27" s="64">
        <f t="shared" si="7"/>
        <v>0.35833489593099571</v>
      </c>
    </row>
    <row r="28" spans="1:10" x14ac:dyDescent="0.25">
      <c r="A28" s="68" t="s">
        <v>96</v>
      </c>
      <c r="B28" s="62">
        <f t="shared" si="3"/>
        <v>38863</v>
      </c>
      <c r="C28" s="65">
        <v>17579</v>
      </c>
      <c r="D28" s="64">
        <f t="shared" si="4"/>
        <v>0.4523325528137303</v>
      </c>
      <c r="E28" s="62">
        <v>20361</v>
      </c>
      <c r="F28" s="63">
        <f t="shared" si="5"/>
        <v>9151</v>
      </c>
      <c r="G28" s="64">
        <f t="shared" si="6"/>
        <v>0.44943765041009776</v>
      </c>
      <c r="H28" s="62">
        <v>18502</v>
      </c>
      <c r="I28" s="66">
        <v>8428</v>
      </c>
      <c r="J28" s="64">
        <f t="shared" si="7"/>
        <v>0.4555183223435304</v>
      </c>
    </row>
    <row r="29" spans="1:10" x14ac:dyDescent="0.25">
      <c r="A29" s="68" t="s">
        <v>97</v>
      </c>
      <c r="B29" s="62">
        <f t="shared" si="3"/>
        <v>11957</v>
      </c>
      <c r="C29" s="65">
        <v>6567</v>
      </c>
      <c r="D29" s="64">
        <f t="shared" si="4"/>
        <v>0.5492180312787488</v>
      </c>
      <c r="E29" s="62">
        <v>6255</v>
      </c>
      <c r="F29" s="63">
        <f t="shared" si="5"/>
        <v>3410</v>
      </c>
      <c r="G29" s="64">
        <f t="shared" si="6"/>
        <v>0.54516386890487611</v>
      </c>
      <c r="H29" s="62">
        <v>5702</v>
      </c>
      <c r="I29" s="66">
        <v>3157</v>
      </c>
      <c r="J29" s="64">
        <f t="shared" si="7"/>
        <v>0.55366538056822168</v>
      </c>
    </row>
    <row r="30" spans="1:10" x14ac:dyDescent="0.25">
      <c r="A30" s="68" t="s">
        <v>98</v>
      </c>
      <c r="B30" s="62">
        <f t="shared" si="3"/>
        <v>18215</v>
      </c>
      <c r="C30" s="65">
        <v>8653</v>
      </c>
      <c r="D30" s="64">
        <f t="shared" si="4"/>
        <v>0.47504803733186934</v>
      </c>
      <c r="E30" s="62">
        <v>9552</v>
      </c>
      <c r="F30" s="63">
        <f t="shared" si="5"/>
        <v>4509</v>
      </c>
      <c r="G30" s="64">
        <f t="shared" si="6"/>
        <v>0.47204773869346733</v>
      </c>
      <c r="H30" s="62">
        <v>8663</v>
      </c>
      <c r="I30" s="66">
        <v>4144</v>
      </c>
      <c r="J30" s="64">
        <f t="shared" si="7"/>
        <v>0.47835622763476854</v>
      </c>
    </row>
    <row r="31" spans="1:10" x14ac:dyDescent="0.25">
      <c r="A31" s="68" t="s">
        <v>99</v>
      </c>
      <c r="B31" s="62">
        <f t="shared" si="3"/>
        <v>5444</v>
      </c>
      <c r="C31" s="65">
        <v>2641</v>
      </c>
      <c r="D31" s="64">
        <f t="shared" si="4"/>
        <v>0.48512123438648053</v>
      </c>
      <c r="E31" s="62">
        <v>2805</v>
      </c>
      <c r="F31" s="63">
        <f t="shared" si="5"/>
        <v>1358</v>
      </c>
      <c r="G31" s="64">
        <f t="shared" si="6"/>
        <v>0.48413547237076648</v>
      </c>
      <c r="H31" s="62">
        <v>2639</v>
      </c>
      <c r="I31" s="66">
        <v>1283</v>
      </c>
      <c r="J31" s="64">
        <f t="shared" si="7"/>
        <v>0.48616900341038272</v>
      </c>
    </row>
    <row r="32" spans="1:10" x14ac:dyDescent="0.25">
      <c r="A32" s="68" t="s">
        <v>100</v>
      </c>
      <c r="B32" s="62">
        <f t="shared" si="3"/>
        <v>15823</v>
      </c>
      <c r="C32" s="65">
        <v>10381</v>
      </c>
      <c r="D32" s="64">
        <f t="shared" si="4"/>
        <v>0.65607027744422675</v>
      </c>
      <c r="E32" s="62">
        <v>8166</v>
      </c>
      <c r="F32" s="63">
        <f t="shared" si="5"/>
        <v>5458</v>
      </c>
      <c r="G32" s="64">
        <f t="shared" si="6"/>
        <v>0.66838109233406806</v>
      </c>
      <c r="H32" s="62">
        <v>7657</v>
      </c>
      <c r="I32" s="66">
        <v>4923</v>
      </c>
      <c r="J32" s="64">
        <f t="shared" si="7"/>
        <v>0.64294109964738144</v>
      </c>
    </row>
    <row r="33" spans="1:10" x14ac:dyDescent="0.25">
      <c r="A33" s="68" t="s">
        <v>101</v>
      </c>
      <c r="B33" s="62">
        <f t="shared" si="3"/>
        <v>35928</v>
      </c>
      <c r="C33" s="65">
        <v>18468</v>
      </c>
      <c r="D33" s="64">
        <f t="shared" si="4"/>
        <v>0.51402805611222446</v>
      </c>
      <c r="E33" s="62">
        <v>18748</v>
      </c>
      <c r="F33" s="63">
        <f t="shared" si="5"/>
        <v>9613</v>
      </c>
      <c r="G33" s="64">
        <f t="shared" si="6"/>
        <v>0.51274802645615536</v>
      </c>
      <c r="H33" s="62">
        <v>17180</v>
      </c>
      <c r="I33" s="66">
        <v>8855</v>
      </c>
      <c r="J33" s="64">
        <f t="shared" si="7"/>
        <v>0.51542491268917345</v>
      </c>
    </row>
    <row r="34" spans="1:10" x14ac:dyDescent="0.25">
      <c r="A34" s="68" t="s">
        <v>102</v>
      </c>
      <c r="B34" s="62">
        <f t="shared" si="3"/>
        <v>15322</v>
      </c>
      <c r="C34" s="65">
        <v>9715</v>
      </c>
      <c r="D34" s="64">
        <f t="shared" si="4"/>
        <v>0.63405560631771307</v>
      </c>
      <c r="E34" s="62">
        <v>8102</v>
      </c>
      <c r="F34" s="63">
        <f t="shared" si="5"/>
        <v>5014</v>
      </c>
      <c r="G34" s="64">
        <f t="shared" si="6"/>
        <v>0.6188595408541101</v>
      </c>
      <c r="H34" s="62">
        <v>7220</v>
      </c>
      <c r="I34" s="66">
        <v>4701</v>
      </c>
      <c r="J34" s="64">
        <f t="shared" si="7"/>
        <v>0.6511080332409972</v>
      </c>
    </row>
    <row r="35" spans="1:10" x14ac:dyDescent="0.25">
      <c r="A35" s="68" t="s">
        <v>103</v>
      </c>
      <c r="B35" s="62">
        <f t="shared" si="3"/>
        <v>7630</v>
      </c>
      <c r="C35" s="65">
        <v>2677</v>
      </c>
      <c r="D35" s="64">
        <f t="shared" si="4"/>
        <v>0.35085190039318481</v>
      </c>
      <c r="E35" s="62">
        <v>3933</v>
      </c>
      <c r="F35" s="63">
        <f t="shared" si="5"/>
        <v>1402</v>
      </c>
      <c r="G35" s="64">
        <f t="shared" si="6"/>
        <v>0.35647088736333588</v>
      </c>
      <c r="H35" s="62">
        <v>3697</v>
      </c>
      <c r="I35" s="66">
        <v>1275</v>
      </c>
      <c r="J35" s="64">
        <f t="shared" si="7"/>
        <v>0.34487422234243981</v>
      </c>
    </row>
    <row r="36" spans="1:10" x14ac:dyDescent="0.25">
      <c r="A36" s="68" t="s">
        <v>104</v>
      </c>
      <c r="B36" s="62">
        <f t="shared" si="3"/>
        <v>845</v>
      </c>
      <c r="C36" s="65">
        <v>311</v>
      </c>
      <c r="D36" s="64">
        <f t="shared" si="4"/>
        <v>0.36804733727810651</v>
      </c>
      <c r="E36" s="62">
        <v>432</v>
      </c>
      <c r="F36" s="63">
        <f t="shared" si="5"/>
        <v>161</v>
      </c>
      <c r="G36" s="64">
        <f t="shared" si="6"/>
        <v>0.37268518518518517</v>
      </c>
      <c r="H36" s="62">
        <v>413</v>
      </c>
      <c r="I36" s="66">
        <v>150</v>
      </c>
      <c r="J36" s="64">
        <f t="shared" si="7"/>
        <v>0.36319612590799033</v>
      </c>
    </row>
    <row r="37" spans="1:10" x14ac:dyDescent="0.25">
      <c r="A37" s="57" t="s">
        <v>105</v>
      </c>
      <c r="B37" s="57"/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A38" s="69" t="s">
        <v>47</v>
      </c>
      <c r="B38" s="72" t="s">
        <v>106</v>
      </c>
      <c r="C38" s="72"/>
      <c r="D38" s="72"/>
      <c r="E38" s="72"/>
      <c r="F38" s="72"/>
      <c r="G38" s="72"/>
      <c r="H38" s="72"/>
      <c r="I38" s="72"/>
      <c r="J38" s="72"/>
    </row>
    <row r="39" spans="1:10" x14ac:dyDescent="0.25">
      <c r="A39" s="31">
        <v>2</v>
      </c>
      <c r="B39" s="72" t="s">
        <v>107</v>
      </c>
      <c r="C39" s="72"/>
      <c r="D39" s="72"/>
      <c r="E39" s="72"/>
      <c r="F39" s="72"/>
      <c r="G39" s="72"/>
      <c r="H39" s="72"/>
      <c r="I39" s="72"/>
      <c r="J39" s="72"/>
    </row>
  </sheetData>
  <mergeCells count="11">
    <mergeCell ref="A6:J6"/>
    <mergeCell ref="A14:J14"/>
    <mergeCell ref="A37:B37"/>
    <mergeCell ref="B38:J38"/>
    <mergeCell ref="B39:J39"/>
    <mergeCell ref="A1:C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defaultRowHeight="16.5" x14ac:dyDescent="0.25"/>
  <cols>
    <col min="1" max="1" width="8.125" customWidth="1"/>
    <col min="2" max="2" width="9.875" customWidth="1"/>
    <col min="3" max="3" width="8.875" customWidth="1"/>
    <col min="4" max="6" width="8.625" customWidth="1"/>
    <col min="7" max="7" width="7.75" customWidth="1"/>
    <col min="8" max="10" width="8.625" customWidth="1"/>
    <col min="11" max="1024" width="8.125" customWidth="1"/>
    <col min="1025" max="1025" width="9" customWidth="1"/>
  </cols>
  <sheetData>
    <row r="1" spans="1:10" x14ac:dyDescent="0.25">
      <c r="A1" s="60" t="s">
        <v>71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8.75" x14ac:dyDescent="0.25">
      <c r="A2" s="84" t="s">
        <v>108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x14ac:dyDescent="0.25">
      <c r="A3" s="85" t="s">
        <v>2</v>
      </c>
      <c r="B3" s="85" t="s">
        <v>3</v>
      </c>
      <c r="C3" s="85"/>
      <c r="D3" s="85"/>
      <c r="E3" s="85" t="s">
        <v>4</v>
      </c>
      <c r="F3" s="85"/>
      <c r="G3" s="85"/>
      <c r="H3" s="85" t="s">
        <v>5</v>
      </c>
      <c r="I3" s="85"/>
      <c r="J3" s="85"/>
    </row>
    <row r="4" spans="1:10" ht="32.25" x14ac:dyDescent="0.25">
      <c r="A4" s="85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0" ht="19.5" x14ac:dyDescent="0.25">
      <c r="A5" s="74" t="s">
        <v>109</v>
      </c>
      <c r="B5" s="75">
        <f>SUM(B7:B11)</f>
        <v>1019688</v>
      </c>
      <c r="C5" s="75">
        <f>SUM(C7:C11)</f>
        <v>574000</v>
      </c>
      <c r="D5" s="64">
        <f>C5/B5</f>
        <v>0.56291728450271061</v>
      </c>
      <c r="E5" s="75">
        <f>SUM(E7:E11)</f>
        <v>531479</v>
      </c>
      <c r="F5" s="75">
        <f>SUM(F7:F11)</f>
        <v>297899</v>
      </c>
      <c r="G5" s="76">
        <f>F5/E5</f>
        <v>0.56050944628103838</v>
      </c>
      <c r="H5" s="75">
        <f>SUM(H7:H11)</f>
        <v>488209</v>
      </c>
      <c r="I5" s="75">
        <f>SUM(I7:I11)</f>
        <v>276101</v>
      </c>
      <c r="J5" s="76">
        <f>I5/H5</f>
        <v>0.56553852960514861</v>
      </c>
    </row>
    <row r="6" spans="1:10" ht="18.75" x14ac:dyDescent="0.25">
      <c r="A6" s="86" t="s">
        <v>60</v>
      </c>
      <c r="B6" s="86"/>
      <c r="C6" s="86"/>
      <c r="D6" s="86"/>
      <c r="E6" s="86"/>
      <c r="F6" s="86"/>
      <c r="G6" s="86"/>
      <c r="H6" s="86"/>
      <c r="I6" s="86"/>
      <c r="J6" s="86"/>
    </row>
    <row r="7" spans="1:10" x14ac:dyDescent="0.25">
      <c r="A7" s="77" t="s">
        <v>75</v>
      </c>
      <c r="B7" s="75">
        <f t="shared" ref="B7:C10" si="0">E7+H7</f>
        <v>211960</v>
      </c>
      <c r="C7" s="78">
        <f t="shared" si="0"/>
        <v>5072</v>
      </c>
      <c r="D7" s="76">
        <f>C7/B7</f>
        <v>2.3929043215701076E-2</v>
      </c>
      <c r="E7" s="75">
        <v>109729</v>
      </c>
      <c r="F7" s="75">
        <v>2821</v>
      </c>
      <c r="G7" s="76">
        <f>F7/E7</f>
        <v>2.5708791659451922E-2</v>
      </c>
      <c r="H7" s="75">
        <v>102231</v>
      </c>
      <c r="I7" s="75">
        <v>2251</v>
      </c>
      <c r="J7" s="76">
        <f>I7/H7</f>
        <v>2.2018761432442215E-2</v>
      </c>
    </row>
    <row r="8" spans="1:10" x14ac:dyDescent="0.25">
      <c r="A8" s="77" t="s">
        <v>76</v>
      </c>
      <c r="B8" s="75">
        <f t="shared" si="0"/>
        <v>215219</v>
      </c>
      <c r="C8" s="78">
        <f t="shared" si="0"/>
        <v>66967</v>
      </c>
      <c r="D8" s="76">
        <f>C8/B8</f>
        <v>0.31115747215626871</v>
      </c>
      <c r="E8" s="75">
        <v>111476</v>
      </c>
      <c r="F8" s="75">
        <v>34998</v>
      </c>
      <c r="G8" s="76">
        <f>F8/E8</f>
        <v>0.31395098496537371</v>
      </c>
      <c r="H8" s="75">
        <v>103743</v>
      </c>
      <c r="I8" s="75">
        <v>31969</v>
      </c>
      <c r="J8" s="76">
        <f>I8/H8</f>
        <v>0.30815573098907878</v>
      </c>
    </row>
    <row r="9" spans="1:10" x14ac:dyDescent="0.25">
      <c r="A9" s="77" t="s">
        <v>77</v>
      </c>
      <c r="B9" s="75">
        <f t="shared" si="0"/>
        <v>181420</v>
      </c>
      <c r="C9" s="78">
        <f t="shared" si="0"/>
        <v>115755</v>
      </c>
      <c r="D9" s="76">
        <f>C9/B9</f>
        <v>0.63804982912578545</v>
      </c>
      <c r="E9" s="75">
        <v>94292</v>
      </c>
      <c r="F9" s="75">
        <v>59413</v>
      </c>
      <c r="G9" s="76">
        <f>F9/E9</f>
        <v>0.63009587239638565</v>
      </c>
      <c r="H9" s="75">
        <v>87128</v>
      </c>
      <c r="I9" s="75">
        <v>56342</v>
      </c>
      <c r="J9" s="76">
        <f>I9/H9</f>
        <v>0.64665779083647046</v>
      </c>
    </row>
    <row r="10" spans="1:10" x14ac:dyDescent="0.25">
      <c r="A10" s="77" t="s">
        <v>78</v>
      </c>
      <c r="B10" s="75">
        <f t="shared" si="0"/>
        <v>182396</v>
      </c>
      <c r="C10" s="78">
        <f t="shared" si="0"/>
        <v>164074</v>
      </c>
      <c r="D10" s="76">
        <f>C10/B10</f>
        <v>0.89954823570692344</v>
      </c>
      <c r="E10" s="75">
        <v>94830</v>
      </c>
      <c r="F10" s="75">
        <v>85257</v>
      </c>
      <c r="G10" s="76">
        <f>F10/E10</f>
        <v>0.8990509332489719</v>
      </c>
      <c r="H10" s="75">
        <v>87566</v>
      </c>
      <c r="I10" s="75">
        <v>78817</v>
      </c>
      <c r="J10" s="76">
        <f>I10/H10</f>
        <v>0.90008679167713501</v>
      </c>
    </row>
    <row r="11" spans="1:10" x14ac:dyDescent="0.25">
      <c r="A11" s="77" t="s">
        <v>79</v>
      </c>
      <c r="B11" s="75">
        <v>228693</v>
      </c>
      <c r="C11" s="78">
        <f>F11+I11</f>
        <v>222132</v>
      </c>
      <c r="D11" s="76">
        <f>C11/B11</f>
        <v>0.97131088402355992</v>
      </c>
      <c r="E11" s="75">
        <v>121152</v>
      </c>
      <c r="F11" s="75">
        <v>115410</v>
      </c>
      <c r="G11" s="76">
        <f>F11/E11</f>
        <v>0.95260499207606975</v>
      </c>
      <c r="H11" s="75">
        <v>107541</v>
      </c>
      <c r="I11" s="75">
        <v>106722</v>
      </c>
      <c r="J11" s="76">
        <f>I11/H11</f>
        <v>0.99238429994141775</v>
      </c>
    </row>
    <row r="12" spans="1:10" ht="18.75" x14ac:dyDescent="0.25">
      <c r="A12" s="86" t="s">
        <v>23</v>
      </c>
      <c r="B12" s="86"/>
      <c r="C12" s="86"/>
      <c r="D12" s="86"/>
      <c r="E12" s="86"/>
      <c r="F12" s="86"/>
      <c r="G12" s="86"/>
      <c r="H12" s="86"/>
      <c r="I12" s="86"/>
      <c r="J12" s="86"/>
    </row>
    <row r="13" spans="1:10" x14ac:dyDescent="0.25">
      <c r="A13" s="79" t="s">
        <v>83</v>
      </c>
      <c r="B13" s="75">
        <f t="shared" ref="B13:B34" si="1">E13+H13</f>
        <v>163675</v>
      </c>
      <c r="C13" s="75">
        <f t="shared" ref="C13:C34" si="2">F13+I13</f>
        <v>87177</v>
      </c>
      <c r="D13" s="76">
        <f t="shared" ref="D13:D34" si="3">C13/B13</f>
        <v>0.53262257522529399</v>
      </c>
      <c r="E13" s="75">
        <v>85171</v>
      </c>
      <c r="F13" s="80">
        <v>45212</v>
      </c>
      <c r="G13" s="76">
        <f t="shared" ref="G13:G34" si="4">F13/E13</f>
        <v>0.53083796127789973</v>
      </c>
      <c r="H13" s="75">
        <v>78504</v>
      </c>
      <c r="I13" s="80">
        <v>41965</v>
      </c>
      <c r="J13" s="76">
        <f t="shared" ref="J13:J34" si="5">I13/H13</f>
        <v>0.53455874859879748</v>
      </c>
    </row>
    <row r="14" spans="1:10" x14ac:dyDescent="0.25">
      <c r="A14" s="79" t="s">
        <v>84</v>
      </c>
      <c r="B14" s="75">
        <f t="shared" si="1"/>
        <v>134943</v>
      </c>
      <c r="C14" s="75">
        <f t="shared" si="2"/>
        <v>76706</v>
      </c>
      <c r="D14" s="76">
        <f t="shared" si="3"/>
        <v>0.56843259746707864</v>
      </c>
      <c r="E14" s="75">
        <v>69679</v>
      </c>
      <c r="F14" s="80">
        <v>39848</v>
      </c>
      <c r="G14" s="76">
        <f t="shared" si="4"/>
        <v>0.57187961939752296</v>
      </c>
      <c r="H14" s="75">
        <v>65264</v>
      </c>
      <c r="I14" s="80">
        <v>36858</v>
      </c>
      <c r="J14" s="76">
        <f t="shared" si="5"/>
        <v>0.56475239029173818</v>
      </c>
    </row>
    <row r="15" spans="1:10" x14ac:dyDescent="0.25">
      <c r="A15" s="79" t="s">
        <v>86</v>
      </c>
      <c r="B15" s="75">
        <f t="shared" si="1"/>
        <v>122475</v>
      </c>
      <c r="C15" s="75">
        <f t="shared" si="2"/>
        <v>71644</v>
      </c>
      <c r="D15" s="76">
        <f t="shared" si="3"/>
        <v>0.5849683608899775</v>
      </c>
      <c r="E15" s="75">
        <v>63741</v>
      </c>
      <c r="F15" s="80">
        <v>37201</v>
      </c>
      <c r="G15" s="76">
        <f t="shared" si="4"/>
        <v>0.58362749250874635</v>
      </c>
      <c r="H15" s="75">
        <v>58734</v>
      </c>
      <c r="I15" s="80">
        <v>34443</v>
      </c>
      <c r="J15" s="76">
        <f t="shared" si="5"/>
        <v>0.58642353662273983</v>
      </c>
    </row>
    <row r="16" spans="1:10" x14ac:dyDescent="0.25">
      <c r="A16" s="79" t="s">
        <v>87</v>
      </c>
      <c r="B16" s="75">
        <f t="shared" si="1"/>
        <v>74202</v>
      </c>
      <c r="C16" s="75">
        <f t="shared" si="2"/>
        <v>49090</v>
      </c>
      <c r="D16" s="76">
        <f t="shared" si="3"/>
        <v>0.66157246435406059</v>
      </c>
      <c r="E16" s="75">
        <v>38453</v>
      </c>
      <c r="F16" s="80">
        <v>25410</v>
      </c>
      <c r="G16" s="76">
        <f t="shared" si="4"/>
        <v>0.66080669908719736</v>
      </c>
      <c r="H16" s="75">
        <v>35749</v>
      </c>
      <c r="I16" s="80">
        <v>23680</v>
      </c>
      <c r="J16" s="76">
        <f t="shared" si="5"/>
        <v>0.66239615094128512</v>
      </c>
    </row>
    <row r="17" spans="1:10" x14ac:dyDescent="0.25">
      <c r="A17" s="79" t="s">
        <v>88</v>
      </c>
      <c r="B17" s="75">
        <f t="shared" si="1"/>
        <v>106982</v>
      </c>
      <c r="C17" s="75">
        <f t="shared" si="2"/>
        <v>66142</v>
      </c>
      <c r="D17" s="76">
        <f t="shared" si="3"/>
        <v>0.61825353797835148</v>
      </c>
      <c r="E17" s="75">
        <v>55255</v>
      </c>
      <c r="F17" s="80">
        <v>34148</v>
      </c>
      <c r="G17" s="76">
        <f t="shared" si="4"/>
        <v>0.6180074201429735</v>
      </c>
      <c r="H17" s="75">
        <v>51727</v>
      </c>
      <c r="I17" s="80">
        <v>31994</v>
      </c>
      <c r="J17" s="76">
        <f t="shared" si="5"/>
        <v>0.61851644209020429</v>
      </c>
    </row>
    <row r="18" spans="1:10" x14ac:dyDescent="0.25">
      <c r="A18" s="79" t="s">
        <v>89</v>
      </c>
      <c r="B18" s="75">
        <f t="shared" si="1"/>
        <v>17348</v>
      </c>
      <c r="C18" s="75">
        <f t="shared" si="2"/>
        <v>9689</v>
      </c>
      <c r="D18" s="76">
        <f t="shared" si="3"/>
        <v>0.55850818538160019</v>
      </c>
      <c r="E18" s="75">
        <v>9063</v>
      </c>
      <c r="F18" s="80">
        <v>5071</v>
      </c>
      <c r="G18" s="76">
        <f t="shared" si="4"/>
        <v>0.55952775019309275</v>
      </c>
      <c r="H18" s="75">
        <v>8285</v>
      </c>
      <c r="I18" s="80">
        <v>4618</v>
      </c>
      <c r="J18" s="76">
        <f t="shared" si="5"/>
        <v>0.55739287869643939</v>
      </c>
    </row>
    <row r="19" spans="1:10" x14ac:dyDescent="0.25">
      <c r="A19" s="79" t="s">
        <v>110</v>
      </c>
      <c r="B19" s="75">
        <f t="shared" si="1"/>
        <v>91406</v>
      </c>
      <c r="C19" s="75">
        <f t="shared" si="2"/>
        <v>58365</v>
      </c>
      <c r="D19" s="76">
        <f t="shared" si="3"/>
        <v>0.63852482331575611</v>
      </c>
      <c r="E19" s="75">
        <v>47178</v>
      </c>
      <c r="F19" s="80">
        <v>30192</v>
      </c>
      <c r="G19" s="76">
        <f t="shared" si="4"/>
        <v>0.63995930306498794</v>
      </c>
      <c r="H19" s="75">
        <v>44228</v>
      </c>
      <c r="I19" s="80">
        <v>28173</v>
      </c>
      <c r="J19" s="76">
        <f t="shared" si="5"/>
        <v>0.63699466401374694</v>
      </c>
    </row>
    <row r="20" spans="1:10" x14ac:dyDescent="0.25">
      <c r="A20" s="79" t="s">
        <v>90</v>
      </c>
      <c r="B20" s="75">
        <f t="shared" si="1"/>
        <v>28648</v>
      </c>
      <c r="C20" s="75">
        <f t="shared" si="2"/>
        <v>16236</v>
      </c>
      <c r="D20" s="76">
        <f t="shared" si="3"/>
        <v>0.56674113376151913</v>
      </c>
      <c r="E20" s="75">
        <v>14807</v>
      </c>
      <c r="F20" s="80">
        <v>8432</v>
      </c>
      <c r="G20" s="76">
        <f t="shared" si="4"/>
        <v>0.56946039035591278</v>
      </c>
      <c r="H20" s="75">
        <v>13841</v>
      </c>
      <c r="I20" s="80">
        <v>7804</v>
      </c>
      <c r="J20" s="76">
        <f t="shared" si="5"/>
        <v>0.56383209305686011</v>
      </c>
    </row>
    <row r="21" spans="1:10" x14ac:dyDescent="0.25">
      <c r="A21" s="79" t="s">
        <v>91</v>
      </c>
      <c r="B21" s="75">
        <f t="shared" si="1"/>
        <v>25496</v>
      </c>
      <c r="C21" s="75">
        <f t="shared" si="2"/>
        <v>8557</v>
      </c>
      <c r="D21" s="76">
        <f t="shared" si="3"/>
        <v>0.33562127392532159</v>
      </c>
      <c r="E21" s="75">
        <v>13149</v>
      </c>
      <c r="F21" s="80">
        <v>4501</v>
      </c>
      <c r="G21" s="76">
        <f t="shared" si="4"/>
        <v>0.34230739980226632</v>
      </c>
      <c r="H21" s="75">
        <v>12347</v>
      </c>
      <c r="I21" s="80">
        <v>4056</v>
      </c>
      <c r="J21" s="76">
        <f t="shared" si="5"/>
        <v>0.32850085040900623</v>
      </c>
    </row>
    <row r="22" spans="1:10" x14ac:dyDescent="0.25">
      <c r="A22" s="79" t="s">
        <v>92</v>
      </c>
      <c r="B22" s="75">
        <f t="shared" si="1"/>
        <v>55393</v>
      </c>
      <c r="C22" s="75">
        <f t="shared" si="2"/>
        <v>34480</v>
      </c>
      <c r="D22" s="76">
        <f t="shared" si="3"/>
        <v>0.62246132182766778</v>
      </c>
      <c r="E22" s="75">
        <v>28980</v>
      </c>
      <c r="F22" s="80">
        <v>17895</v>
      </c>
      <c r="G22" s="76">
        <f t="shared" si="4"/>
        <v>0.61749482401656319</v>
      </c>
      <c r="H22" s="75">
        <v>26413</v>
      </c>
      <c r="I22" s="80">
        <v>16585</v>
      </c>
      <c r="J22" s="76">
        <f t="shared" si="5"/>
        <v>0.62791049861810477</v>
      </c>
    </row>
    <row r="23" spans="1:10" x14ac:dyDescent="0.25">
      <c r="A23" s="79" t="s">
        <v>93</v>
      </c>
      <c r="B23" s="75">
        <f t="shared" si="1"/>
        <v>17920</v>
      </c>
      <c r="C23" s="75">
        <f t="shared" si="2"/>
        <v>10241</v>
      </c>
      <c r="D23" s="76">
        <f t="shared" si="3"/>
        <v>0.57148437500000004</v>
      </c>
      <c r="E23" s="75">
        <v>9287</v>
      </c>
      <c r="F23" s="80">
        <v>5353</v>
      </c>
      <c r="G23" s="76">
        <f t="shared" si="4"/>
        <v>0.57639711424571982</v>
      </c>
      <c r="H23" s="75">
        <v>8633</v>
      </c>
      <c r="I23" s="80">
        <v>4888</v>
      </c>
      <c r="J23" s="76">
        <f t="shared" si="5"/>
        <v>0.5661994671608942</v>
      </c>
    </row>
    <row r="24" spans="1:10" x14ac:dyDescent="0.25">
      <c r="A24" s="79" t="s">
        <v>94</v>
      </c>
      <c r="B24" s="75">
        <f t="shared" si="1"/>
        <v>26240</v>
      </c>
      <c r="C24" s="75">
        <f t="shared" si="2"/>
        <v>15552</v>
      </c>
      <c r="D24" s="76">
        <f t="shared" si="3"/>
        <v>0.59268292682926826</v>
      </c>
      <c r="E24" s="75">
        <v>13830</v>
      </c>
      <c r="F24" s="80">
        <v>8256</v>
      </c>
      <c r="G24" s="76">
        <f t="shared" si="4"/>
        <v>0.59696312364425164</v>
      </c>
      <c r="H24" s="75">
        <v>12410</v>
      </c>
      <c r="I24" s="80">
        <v>7296</v>
      </c>
      <c r="J24" s="76">
        <f t="shared" si="5"/>
        <v>0.58791297340854154</v>
      </c>
    </row>
    <row r="25" spans="1:10" x14ac:dyDescent="0.25">
      <c r="A25" s="79" t="s">
        <v>95</v>
      </c>
      <c r="B25" s="75">
        <f t="shared" si="1"/>
        <v>17174</v>
      </c>
      <c r="C25" s="75">
        <f t="shared" si="2"/>
        <v>5715</v>
      </c>
      <c r="D25" s="76">
        <f t="shared" si="3"/>
        <v>0.33277046698497731</v>
      </c>
      <c r="E25" s="75">
        <v>8891</v>
      </c>
      <c r="F25" s="80">
        <v>2963</v>
      </c>
      <c r="G25" s="76">
        <f t="shared" si="4"/>
        <v>0.33325835114160385</v>
      </c>
      <c r="H25" s="75">
        <v>8283</v>
      </c>
      <c r="I25" s="80">
        <v>2752</v>
      </c>
      <c r="J25" s="76">
        <f t="shared" si="5"/>
        <v>0.33224677049378243</v>
      </c>
    </row>
    <row r="26" spans="1:10" x14ac:dyDescent="0.25">
      <c r="A26" s="79" t="s">
        <v>96</v>
      </c>
      <c r="B26" s="75">
        <f t="shared" si="1"/>
        <v>27604</v>
      </c>
      <c r="C26" s="75">
        <f t="shared" si="2"/>
        <v>14700</v>
      </c>
      <c r="D26" s="76">
        <f t="shared" si="3"/>
        <v>0.53253151717142444</v>
      </c>
      <c r="E26" s="75">
        <v>14418</v>
      </c>
      <c r="F26" s="80">
        <v>7638</v>
      </c>
      <c r="G26" s="76">
        <f t="shared" si="4"/>
        <v>0.52975447357469829</v>
      </c>
      <c r="H26" s="75">
        <v>13186</v>
      </c>
      <c r="I26" s="80">
        <v>7062</v>
      </c>
      <c r="J26" s="76">
        <f t="shared" si="5"/>
        <v>0.53556802669497949</v>
      </c>
    </row>
    <row r="27" spans="1:10" x14ac:dyDescent="0.25">
      <c r="A27" s="79" t="s">
        <v>97</v>
      </c>
      <c r="B27" s="75">
        <f t="shared" si="1"/>
        <v>8735</v>
      </c>
      <c r="C27" s="75">
        <f t="shared" si="2"/>
        <v>4999</v>
      </c>
      <c r="D27" s="76">
        <f t="shared" si="3"/>
        <v>0.5722953634802519</v>
      </c>
      <c r="E27" s="75">
        <v>4563</v>
      </c>
      <c r="F27" s="80">
        <v>2585</v>
      </c>
      <c r="G27" s="76">
        <f t="shared" si="4"/>
        <v>0.56651325882095116</v>
      </c>
      <c r="H27" s="75">
        <v>4172</v>
      </c>
      <c r="I27" s="80">
        <v>2414</v>
      </c>
      <c r="J27" s="76">
        <f t="shared" si="5"/>
        <v>0.5786193672099712</v>
      </c>
    </row>
    <row r="28" spans="1:10" x14ac:dyDescent="0.25">
      <c r="A28" s="79" t="s">
        <v>98</v>
      </c>
      <c r="B28" s="75">
        <f t="shared" si="1"/>
        <v>12786</v>
      </c>
      <c r="C28" s="75">
        <f t="shared" si="2"/>
        <v>6204</v>
      </c>
      <c r="D28" s="76">
        <f t="shared" si="3"/>
        <v>0.48521820741435945</v>
      </c>
      <c r="E28" s="75">
        <v>6708</v>
      </c>
      <c r="F28" s="80">
        <v>3187</v>
      </c>
      <c r="G28" s="76">
        <f t="shared" si="4"/>
        <v>0.47510435301132975</v>
      </c>
      <c r="H28" s="75">
        <v>6078</v>
      </c>
      <c r="I28" s="80">
        <v>3017</v>
      </c>
      <c r="J28" s="76">
        <f t="shared" si="5"/>
        <v>0.49638038828562026</v>
      </c>
    </row>
    <row r="29" spans="1:10" x14ac:dyDescent="0.25">
      <c r="A29" s="79" t="s">
        <v>99</v>
      </c>
      <c r="B29" s="75">
        <f t="shared" si="1"/>
        <v>3909</v>
      </c>
      <c r="C29" s="75">
        <f t="shared" si="2"/>
        <v>2045</v>
      </c>
      <c r="D29" s="76">
        <f t="shared" si="3"/>
        <v>0.52315170120235355</v>
      </c>
      <c r="E29" s="75">
        <v>2014</v>
      </c>
      <c r="F29" s="80">
        <v>1048</v>
      </c>
      <c r="G29" s="76">
        <f t="shared" si="4"/>
        <v>0.52035749751737836</v>
      </c>
      <c r="H29" s="75">
        <v>1895</v>
      </c>
      <c r="I29" s="80">
        <v>997</v>
      </c>
      <c r="J29" s="76">
        <f t="shared" si="5"/>
        <v>0.52612137203166232</v>
      </c>
    </row>
    <row r="30" spans="1:10" x14ac:dyDescent="0.25">
      <c r="A30" s="79" t="s">
        <v>100</v>
      </c>
      <c r="B30" s="75">
        <f t="shared" si="1"/>
        <v>10747</v>
      </c>
      <c r="C30" s="75">
        <f t="shared" si="2"/>
        <v>7916</v>
      </c>
      <c r="D30" s="76">
        <f t="shared" si="3"/>
        <v>0.73657764957662608</v>
      </c>
      <c r="E30" s="75">
        <v>5549</v>
      </c>
      <c r="F30" s="80">
        <v>4106</v>
      </c>
      <c r="G30" s="76">
        <f t="shared" si="4"/>
        <v>0.73995314471075868</v>
      </c>
      <c r="H30" s="75">
        <v>5198</v>
      </c>
      <c r="I30" s="80">
        <v>3810</v>
      </c>
      <c r="J30" s="76">
        <f t="shared" si="5"/>
        <v>0.73297422085417463</v>
      </c>
    </row>
    <row r="31" spans="1:10" x14ac:dyDescent="0.25">
      <c r="A31" s="79" t="s">
        <v>101</v>
      </c>
      <c r="B31" s="75">
        <f t="shared" si="1"/>
        <v>25432</v>
      </c>
      <c r="C31" s="75">
        <f t="shared" si="2"/>
        <v>17087</v>
      </c>
      <c r="D31" s="76">
        <f t="shared" si="3"/>
        <v>0.67187008493236866</v>
      </c>
      <c r="E31" s="75">
        <v>13245</v>
      </c>
      <c r="F31" s="80">
        <v>8870</v>
      </c>
      <c r="G31" s="76">
        <f t="shared" si="4"/>
        <v>0.6696866742166856</v>
      </c>
      <c r="H31" s="75">
        <v>12187</v>
      </c>
      <c r="I31" s="80">
        <v>8217</v>
      </c>
      <c r="J31" s="76">
        <f t="shared" si="5"/>
        <v>0.67424304586854844</v>
      </c>
    </row>
    <row r="32" spans="1:10" x14ac:dyDescent="0.25">
      <c r="A32" s="79" t="s">
        <v>102</v>
      </c>
      <c r="B32" s="75">
        <f t="shared" si="1"/>
        <v>10007</v>
      </c>
      <c r="C32" s="75">
        <f t="shared" si="2"/>
        <v>9708</v>
      </c>
      <c r="D32" s="76">
        <f t="shared" si="3"/>
        <v>0.97012091535924849</v>
      </c>
      <c r="E32" s="75">
        <v>5305</v>
      </c>
      <c r="F32" s="80">
        <v>5071</v>
      </c>
      <c r="G32" s="76">
        <f t="shared" si="4"/>
        <v>0.95589066918001886</v>
      </c>
      <c r="H32" s="75">
        <v>4702</v>
      </c>
      <c r="I32" s="80">
        <v>4637</v>
      </c>
      <c r="J32" s="76">
        <f t="shared" si="5"/>
        <v>0.98617609527860484</v>
      </c>
    </row>
    <row r="33" spans="1:10" x14ac:dyDescent="0.25">
      <c r="A33" s="79" t="s">
        <v>103</v>
      </c>
      <c r="B33" s="75">
        <f t="shared" si="1"/>
        <v>5644</v>
      </c>
      <c r="C33" s="75">
        <f t="shared" si="2"/>
        <v>1459</v>
      </c>
      <c r="D33" s="76">
        <f t="shared" si="3"/>
        <v>0.25850460666194186</v>
      </c>
      <c r="E33" s="75">
        <v>2963</v>
      </c>
      <c r="F33" s="80">
        <v>763</v>
      </c>
      <c r="G33" s="76">
        <f t="shared" si="4"/>
        <v>0.2575092811339858</v>
      </c>
      <c r="H33" s="75">
        <v>2681</v>
      </c>
      <c r="I33" s="80">
        <v>696</v>
      </c>
      <c r="J33" s="76">
        <f t="shared" si="5"/>
        <v>0.2596046251398732</v>
      </c>
    </row>
    <row r="34" spans="1:10" x14ac:dyDescent="0.25">
      <c r="A34" s="79" t="s">
        <v>104</v>
      </c>
      <c r="B34" s="75">
        <f t="shared" si="1"/>
        <v>600</v>
      </c>
      <c r="C34" s="75">
        <f t="shared" si="2"/>
        <v>288</v>
      </c>
      <c r="D34" s="76">
        <f t="shared" si="3"/>
        <v>0.48</v>
      </c>
      <c r="E34" s="75">
        <v>310</v>
      </c>
      <c r="F34" s="80">
        <v>149</v>
      </c>
      <c r="G34" s="76">
        <f t="shared" si="4"/>
        <v>0.48064516129032259</v>
      </c>
      <c r="H34" s="75">
        <v>290</v>
      </c>
      <c r="I34" s="80">
        <v>139</v>
      </c>
      <c r="J34" s="76">
        <f t="shared" si="5"/>
        <v>0.47931034482758622</v>
      </c>
    </row>
    <row r="35" spans="1:10" x14ac:dyDescent="0.25">
      <c r="A35" s="87" t="s">
        <v>111</v>
      </c>
      <c r="B35" s="87"/>
      <c r="C35" s="81"/>
      <c r="D35" s="82"/>
      <c r="E35" s="81"/>
      <c r="F35" s="81"/>
      <c r="G35" s="81"/>
      <c r="H35" s="81"/>
      <c r="I35" s="81"/>
      <c r="J35" s="81"/>
    </row>
    <row r="36" spans="1:10" x14ac:dyDescent="0.25">
      <c r="A36" s="83" t="s">
        <v>112</v>
      </c>
      <c r="B36" s="88" t="s">
        <v>113</v>
      </c>
      <c r="C36" s="88"/>
      <c r="D36" s="88"/>
      <c r="E36" s="88"/>
      <c r="F36" s="88"/>
      <c r="G36" s="88"/>
      <c r="H36" s="88"/>
      <c r="I36" s="88"/>
      <c r="J36" s="88"/>
    </row>
    <row r="37" spans="1:10" x14ac:dyDescent="0.25">
      <c r="A37" s="83" t="s">
        <v>114</v>
      </c>
      <c r="B37" s="88" t="s">
        <v>115</v>
      </c>
      <c r="C37" s="88"/>
      <c r="D37" s="88"/>
      <c r="E37" s="88"/>
      <c r="F37" s="88"/>
      <c r="G37" s="88"/>
      <c r="H37" s="88"/>
      <c r="I37" s="88"/>
      <c r="J37" s="88"/>
    </row>
  </sheetData>
  <mergeCells count="10">
    <mergeCell ref="A12:J12"/>
    <mergeCell ref="A35:B35"/>
    <mergeCell ref="B36:J36"/>
    <mergeCell ref="B37:J37"/>
    <mergeCell ref="A2:J2"/>
    <mergeCell ref="A3:A4"/>
    <mergeCell ref="B3:D3"/>
    <mergeCell ref="E3:G3"/>
    <mergeCell ref="H3:J3"/>
    <mergeCell ref="A6:J6"/>
  </mergeCells>
  <phoneticPr fontId="23" type="noConversion"/>
  <pageMargins left="0.75000000000000011" right="0.75000000000000011" top="1.393700787401575" bottom="1.393700787401575" header="1" footer="1"/>
  <pageSetup paperSize="0" scale="99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7.5" customWidth="1"/>
    <col min="8" max="9" width="9.25" customWidth="1"/>
    <col min="10" max="10" width="7.5" customWidth="1"/>
    <col min="11" max="1024" width="8.125" customWidth="1"/>
    <col min="1025" max="1025" width="9" customWidth="1"/>
  </cols>
  <sheetData>
    <row r="1" spans="1:12" ht="23.25" customHeight="1" x14ac:dyDescent="0.25">
      <c r="A1" s="60" t="s">
        <v>71</v>
      </c>
      <c r="B1" s="73"/>
      <c r="C1" s="73"/>
      <c r="D1" s="73"/>
      <c r="E1" s="73"/>
      <c r="F1" s="73"/>
      <c r="G1" s="73"/>
      <c r="H1" s="73"/>
      <c r="I1" s="73"/>
      <c r="J1" s="73"/>
    </row>
    <row r="2" spans="1:12" ht="21" customHeight="1" x14ac:dyDescent="0.25">
      <c r="A2" s="84" t="s">
        <v>116</v>
      </c>
      <c r="B2" s="84"/>
      <c r="C2" s="84"/>
      <c r="D2" s="84"/>
      <c r="E2" s="84"/>
      <c r="F2" s="84"/>
      <c r="G2" s="84"/>
      <c r="H2" s="84"/>
      <c r="I2" s="84"/>
      <c r="J2" s="84"/>
    </row>
    <row r="3" spans="1:12" ht="20.25" customHeight="1" x14ac:dyDescent="0.25">
      <c r="A3" s="85" t="s">
        <v>2</v>
      </c>
      <c r="B3" s="85" t="s">
        <v>3</v>
      </c>
      <c r="C3" s="85"/>
      <c r="D3" s="85"/>
      <c r="E3" s="85" t="s">
        <v>4</v>
      </c>
      <c r="F3" s="85"/>
      <c r="G3" s="85"/>
      <c r="H3" s="85" t="s">
        <v>5</v>
      </c>
      <c r="I3" s="85"/>
      <c r="J3" s="85"/>
    </row>
    <row r="4" spans="1:12" ht="39" customHeight="1" x14ac:dyDescent="0.25">
      <c r="A4" s="85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2" ht="22.5" customHeight="1" x14ac:dyDescent="0.25">
      <c r="A5" s="74" t="s">
        <v>109</v>
      </c>
      <c r="B5" s="75">
        <f>SUM(B7:B11)</f>
        <v>984404</v>
      </c>
      <c r="C5" s="75">
        <f>SUM(C7:C11)</f>
        <v>304663</v>
      </c>
      <c r="D5" s="64">
        <f>C5/B5</f>
        <v>0.30948980296707451</v>
      </c>
      <c r="E5" s="75">
        <f>SUM(E7:E11)</f>
        <v>513082</v>
      </c>
      <c r="F5" s="75">
        <f>SUM(F7:F11)</f>
        <v>148007</v>
      </c>
      <c r="G5" s="76">
        <f>F5/E5</f>
        <v>0.2884665609005968</v>
      </c>
      <c r="H5" s="75">
        <f>SUM(H7:H11)</f>
        <v>471322</v>
      </c>
      <c r="I5" s="75">
        <f>SUM(I7:I11)</f>
        <v>156656</v>
      </c>
      <c r="J5" s="76">
        <f>I5/H5</f>
        <v>0.3323757431225362</v>
      </c>
      <c r="K5" s="89"/>
      <c r="L5" s="90"/>
    </row>
    <row r="6" spans="1:12" ht="21.75" customHeight="1" x14ac:dyDescent="0.25">
      <c r="A6" s="86" t="s">
        <v>60</v>
      </c>
      <c r="B6" s="86"/>
      <c r="C6" s="86"/>
      <c r="D6" s="86"/>
      <c r="E6" s="86"/>
      <c r="F6" s="86"/>
      <c r="G6" s="86"/>
      <c r="H6" s="86"/>
      <c r="I6" s="86"/>
      <c r="J6" s="86"/>
    </row>
    <row r="7" spans="1:12" ht="18" customHeight="1" x14ac:dyDescent="0.25">
      <c r="A7" s="77" t="s">
        <v>75</v>
      </c>
      <c r="B7" s="75">
        <v>200726</v>
      </c>
      <c r="C7" s="78">
        <f>F7+I7</f>
        <v>1903</v>
      </c>
      <c r="D7" s="76">
        <f>C7/B7</f>
        <v>9.480585474726742E-3</v>
      </c>
      <c r="E7" s="75">
        <v>104129</v>
      </c>
      <c r="F7" s="80">
        <v>806</v>
      </c>
      <c r="G7" s="76">
        <f>F7/E7</f>
        <v>7.7403989282524557E-3</v>
      </c>
      <c r="H7" s="75">
        <v>96597</v>
      </c>
      <c r="I7" s="75">
        <v>1097</v>
      </c>
      <c r="J7" s="76">
        <f>I7/H7</f>
        <v>1.1356460345559385E-2</v>
      </c>
    </row>
    <row r="8" spans="1:12" ht="18" customHeight="1" x14ac:dyDescent="0.25">
      <c r="A8" s="77" t="s">
        <v>76</v>
      </c>
      <c r="B8" s="75">
        <v>182694</v>
      </c>
      <c r="C8" s="78">
        <f>F8+I8</f>
        <v>38517</v>
      </c>
      <c r="D8" s="76">
        <f>C8/B8</f>
        <v>0.21082794180432854</v>
      </c>
      <c r="E8" s="75">
        <v>95290</v>
      </c>
      <c r="F8" s="80">
        <v>18409</v>
      </c>
      <c r="G8" s="76">
        <f>F8/E8</f>
        <v>0.19318921187952565</v>
      </c>
      <c r="H8" s="75">
        <v>87404</v>
      </c>
      <c r="I8" s="75">
        <v>20108</v>
      </c>
      <c r="J8" s="76">
        <f>I8/H8</f>
        <v>0.23005812090979819</v>
      </c>
    </row>
    <row r="9" spans="1:12" ht="18" customHeight="1" x14ac:dyDescent="0.25">
      <c r="A9" s="77" t="s">
        <v>77</v>
      </c>
      <c r="B9" s="75">
        <v>195345</v>
      </c>
      <c r="C9" s="78">
        <f>F9+I9</f>
        <v>75454</v>
      </c>
      <c r="D9" s="76">
        <f>C9/B9</f>
        <v>0.3862602063016714</v>
      </c>
      <c r="E9" s="75">
        <v>101654</v>
      </c>
      <c r="F9" s="80">
        <v>36921</v>
      </c>
      <c r="G9" s="76">
        <f>F9/E9</f>
        <v>0.36320262852420959</v>
      </c>
      <c r="H9" s="75">
        <v>93691</v>
      </c>
      <c r="I9" s="75">
        <v>38533</v>
      </c>
      <c r="J9" s="76">
        <f>I9/H9</f>
        <v>0.4112774973049706</v>
      </c>
    </row>
    <row r="10" spans="1:12" ht="18" customHeight="1" x14ac:dyDescent="0.25">
      <c r="A10" s="77" t="s">
        <v>78</v>
      </c>
      <c r="B10" s="75">
        <v>199285</v>
      </c>
      <c r="C10" s="78">
        <f>F10+I10</f>
        <v>88192</v>
      </c>
      <c r="D10" s="76">
        <f>C10/B10</f>
        <v>0.44254208796447297</v>
      </c>
      <c r="E10" s="75">
        <v>104172</v>
      </c>
      <c r="F10" s="80">
        <v>42981</v>
      </c>
      <c r="G10" s="76">
        <f>F10/E10</f>
        <v>0.41259647506047692</v>
      </c>
      <c r="H10" s="75">
        <v>95113</v>
      </c>
      <c r="I10" s="75">
        <v>45211</v>
      </c>
      <c r="J10" s="76">
        <f>I10/H10</f>
        <v>0.47533985890467129</v>
      </c>
    </row>
    <row r="11" spans="1:12" ht="18" customHeight="1" x14ac:dyDescent="0.25">
      <c r="A11" s="77" t="s">
        <v>79</v>
      </c>
      <c r="B11" s="75">
        <v>206354</v>
      </c>
      <c r="C11" s="78">
        <f>F11+I11</f>
        <v>100597</v>
      </c>
      <c r="D11" s="76">
        <f>C11/B11</f>
        <v>0.4874972135262704</v>
      </c>
      <c r="E11" s="75">
        <v>107837</v>
      </c>
      <c r="F11" s="80">
        <v>48890</v>
      </c>
      <c r="G11" s="76">
        <f>F11/E11</f>
        <v>0.45336943720615375</v>
      </c>
      <c r="H11" s="75">
        <v>98517</v>
      </c>
      <c r="I11" s="75">
        <v>51707</v>
      </c>
      <c r="J11" s="76">
        <f>I11/H11</f>
        <v>0.52485357857019599</v>
      </c>
    </row>
    <row r="12" spans="1:12" ht="21.75" customHeight="1" x14ac:dyDescent="0.25">
      <c r="A12" s="86" t="s">
        <v>23</v>
      </c>
      <c r="B12" s="86"/>
      <c r="C12" s="86"/>
      <c r="D12" s="86"/>
      <c r="E12" s="86"/>
      <c r="F12" s="86"/>
      <c r="G12" s="86"/>
      <c r="H12" s="86"/>
      <c r="I12" s="86"/>
      <c r="J12" s="86"/>
      <c r="K12" s="89"/>
      <c r="L12" s="89"/>
    </row>
    <row r="13" spans="1:12" ht="18" customHeight="1" x14ac:dyDescent="0.25">
      <c r="A13" s="91" t="s">
        <v>83</v>
      </c>
      <c r="B13" s="75">
        <v>160815</v>
      </c>
      <c r="C13" s="75">
        <f t="shared" ref="C13:C34" si="0">F13+I13</f>
        <v>50451</v>
      </c>
      <c r="D13" s="76">
        <f t="shared" ref="D13:D34" si="1">C13/B13</f>
        <v>0.31372073500606285</v>
      </c>
      <c r="E13" s="75">
        <v>84066</v>
      </c>
      <c r="F13" s="80">
        <v>24618</v>
      </c>
      <c r="G13" s="76">
        <f t="shared" ref="G13:G34" si="2">F13/E13</f>
        <v>0.29284133894796943</v>
      </c>
      <c r="H13" s="75">
        <v>76749</v>
      </c>
      <c r="I13" s="75">
        <v>25833</v>
      </c>
      <c r="J13" s="76">
        <f t="shared" ref="J13:J34" si="3">I13/H13</f>
        <v>0.33659070476488295</v>
      </c>
      <c r="K13" s="29"/>
    </row>
    <row r="14" spans="1:12" ht="18" customHeight="1" x14ac:dyDescent="0.25">
      <c r="A14" s="91" t="s">
        <v>84</v>
      </c>
      <c r="B14" s="75">
        <v>124248</v>
      </c>
      <c r="C14" s="75">
        <f t="shared" si="0"/>
        <v>39790</v>
      </c>
      <c r="D14" s="76">
        <f t="shared" si="1"/>
        <v>0.32024660356705942</v>
      </c>
      <c r="E14" s="75">
        <v>64085</v>
      </c>
      <c r="F14" s="80">
        <v>19324</v>
      </c>
      <c r="G14" s="76">
        <f t="shared" si="2"/>
        <v>0.30153702114379338</v>
      </c>
      <c r="H14" s="75">
        <v>60163</v>
      </c>
      <c r="I14" s="75">
        <v>20466</v>
      </c>
      <c r="J14" s="76">
        <f t="shared" si="3"/>
        <v>0.34017585559230756</v>
      </c>
      <c r="K14" s="29"/>
    </row>
    <row r="15" spans="1:12" ht="18" customHeight="1" x14ac:dyDescent="0.25">
      <c r="A15" s="91" t="s">
        <v>86</v>
      </c>
      <c r="B15" s="75">
        <v>122885</v>
      </c>
      <c r="C15" s="75">
        <f t="shared" si="0"/>
        <v>44614</v>
      </c>
      <c r="D15" s="76">
        <f t="shared" si="1"/>
        <v>0.36305488871709324</v>
      </c>
      <c r="E15" s="75">
        <v>63875</v>
      </c>
      <c r="F15" s="80">
        <v>21637</v>
      </c>
      <c r="G15" s="76">
        <f t="shared" si="2"/>
        <v>0.33873972602739727</v>
      </c>
      <c r="H15" s="75">
        <v>59010</v>
      </c>
      <c r="I15" s="75">
        <v>22977</v>
      </c>
      <c r="J15" s="76">
        <f t="shared" si="3"/>
        <v>0.38937468225724453</v>
      </c>
      <c r="K15" s="29"/>
    </row>
    <row r="16" spans="1:12" ht="18" customHeight="1" x14ac:dyDescent="0.25">
      <c r="A16" s="91" t="s">
        <v>87</v>
      </c>
      <c r="B16" s="75">
        <v>74358</v>
      </c>
      <c r="C16" s="75">
        <f t="shared" si="0"/>
        <v>27948</v>
      </c>
      <c r="D16" s="76">
        <f t="shared" si="1"/>
        <v>0.37585733882030176</v>
      </c>
      <c r="E16" s="75">
        <v>38694</v>
      </c>
      <c r="F16" s="80">
        <v>13549</v>
      </c>
      <c r="G16" s="76">
        <f t="shared" si="2"/>
        <v>0.3501576471804414</v>
      </c>
      <c r="H16" s="75">
        <v>35664</v>
      </c>
      <c r="I16" s="75">
        <v>14399</v>
      </c>
      <c r="J16" s="76">
        <f t="shared" si="3"/>
        <v>0.40374046657694035</v>
      </c>
      <c r="K16" s="29"/>
    </row>
    <row r="17" spans="1:11" ht="18" customHeight="1" x14ac:dyDescent="0.25">
      <c r="A17" s="91" t="s">
        <v>88</v>
      </c>
      <c r="B17" s="75">
        <v>107845</v>
      </c>
      <c r="C17" s="75">
        <f t="shared" si="0"/>
        <v>31300</v>
      </c>
      <c r="D17" s="76">
        <f t="shared" si="1"/>
        <v>0.29023135054939958</v>
      </c>
      <c r="E17" s="75">
        <v>56078</v>
      </c>
      <c r="F17" s="80">
        <v>15297</v>
      </c>
      <c r="G17" s="76">
        <f t="shared" si="2"/>
        <v>0.27278076964228398</v>
      </c>
      <c r="H17" s="75">
        <v>51767</v>
      </c>
      <c r="I17" s="75">
        <v>16003</v>
      </c>
      <c r="J17" s="76">
        <f t="shared" si="3"/>
        <v>0.30913516332798885</v>
      </c>
      <c r="K17" s="29"/>
    </row>
    <row r="18" spans="1:11" ht="18" customHeight="1" x14ac:dyDescent="0.25">
      <c r="A18" s="91" t="s">
        <v>89</v>
      </c>
      <c r="B18" s="75">
        <v>17357</v>
      </c>
      <c r="C18" s="75">
        <f t="shared" si="0"/>
        <v>3334</v>
      </c>
      <c r="D18" s="76">
        <f t="shared" si="1"/>
        <v>0.1920838854640779</v>
      </c>
      <c r="E18" s="75">
        <v>9064</v>
      </c>
      <c r="F18" s="80">
        <v>1598</v>
      </c>
      <c r="G18" s="76">
        <f t="shared" si="2"/>
        <v>0.17630185348631949</v>
      </c>
      <c r="H18" s="75">
        <v>8293</v>
      </c>
      <c r="I18" s="75">
        <v>1736</v>
      </c>
      <c r="J18" s="76">
        <f t="shared" si="3"/>
        <v>0.20933317255516701</v>
      </c>
      <c r="K18" s="29"/>
    </row>
    <row r="19" spans="1:11" ht="18" customHeight="1" x14ac:dyDescent="0.25">
      <c r="A19" s="91" t="s">
        <v>110</v>
      </c>
      <c r="B19" s="75">
        <v>96531</v>
      </c>
      <c r="C19" s="75">
        <f t="shared" si="0"/>
        <v>32502</v>
      </c>
      <c r="D19" s="76">
        <f t="shared" si="1"/>
        <v>0.336700127420207</v>
      </c>
      <c r="E19" s="75">
        <v>50479</v>
      </c>
      <c r="F19" s="80">
        <v>15756</v>
      </c>
      <c r="G19" s="76">
        <f t="shared" si="2"/>
        <v>0.31212979654905998</v>
      </c>
      <c r="H19" s="75">
        <v>46052</v>
      </c>
      <c r="I19" s="75">
        <v>16746</v>
      </c>
      <c r="J19" s="76">
        <f t="shared" si="3"/>
        <v>0.36363241553027015</v>
      </c>
      <c r="K19" s="29"/>
    </row>
    <row r="20" spans="1:11" ht="18" customHeight="1" x14ac:dyDescent="0.25">
      <c r="A20" s="91" t="s">
        <v>90</v>
      </c>
      <c r="B20" s="75">
        <v>29841</v>
      </c>
      <c r="C20" s="75">
        <f t="shared" si="0"/>
        <v>10665</v>
      </c>
      <c r="D20" s="76">
        <f t="shared" si="1"/>
        <v>0.35739418920277471</v>
      </c>
      <c r="E20" s="75">
        <v>15603</v>
      </c>
      <c r="F20" s="80">
        <v>5152</v>
      </c>
      <c r="G20" s="76">
        <f t="shared" si="2"/>
        <v>0.33019291161956033</v>
      </c>
      <c r="H20" s="75">
        <v>14238</v>
      </c>
      <c r="I20" s="75">
        <v>5513</v>
      </c>
      <c r="J20" s="76">
        <f t="shared" si="3"/>
        <v>0.38720325888467483</v>
      </c>
      <c r="K20" s="29"/>
    </row>
    <row r="21" spans="1:11" ht="18" customHeight="1" x14ac:dyDescent="0.25">
      <c r="A21" s="91" t="s">
        <v>91</v>
      </c>
      <c r="B21" s="75">
        <v>23961</v>
      </c>
      <c r="C21" s="75">
        <f t="shared" si="0"/>
        <v>6508</v>
      </c>
      <c r="D21" s="76">
        <f t="shared" si="1"/>
        <v>0.27160802971495346</v>
      </c>
      <c r="E21" s="75">
        <v>12489</v>
      </c>
      <c r="F21" s="80">
        <v>3167</v>
      </c>
      <c r="G21" s="76">
        <f t="shared" si="2"/>
        <v>0.2535831531747938</v>
      </c>
      <c r="H21" s="75">
        <v>11472</v>
      </c>
      <c r="I21" s="75">
        <v>3341</v>
      </c>
      <c r="J21" s="76">
        <f t="shared" si="3"/>
        <v>0.29123082287308227</v>
      </c>
      <c r="K21" s="29"/>
    </row>
    <row r="22" spans="1:11" ht="18" customHeight="1" x14ac:dyDescent="0.25">
      <c r="A22" s="91" t="s">
        <v>92</v>
      </c>
      <c r="B22" s="75">
        <v>55321</v>
      </c>
      <c r="C22" s="75">
        <f t="shared" si="0"/>
        <v>14688</v>
      </c>
      <c r="D22" s="76">
        <f t="shared" si="1"/>
        <v>0.26550496194935014</v>
      </c>
      <c r="E22" s="75">
        <v>28807</v>
      </c>
      <c r="F22" s="80">
        <v>7175</v>
      </c>
      <c r="G22" s="76">
        <f t="shared" si="2"/>
        <v>0.24907140625542404</v>
      </c>
      <c r="H22" s="75">
        <v>26514</v>
      </c>
      <c r="I22" s="75">
        <v>7513</v>
      </c>
      <c r="J22" s="76">
        <f t="shared" si="3"/>
        <v>0.28335973447989743</v>
      </c>
      <c r="K22" s="29"/>
    </row>
    <row r="23" spans="1:11" ht="18" customHeight="1" x14ac:dyDescent="0.25">
      <c r="A23" s="91" t="s">
        <v>93</v>
      </c>
      <c r="B23" s="75">
        <v>18508</v>
      </c>
      <c r="C23" s="75">
        <f t="shared" si="0"/>
        <v>4479</v>
      </c>
      <c r="D23" s="76">
        <f t="shared" si="1"/>
        <v>0.24200345796412362</v>
      </c>
      <c r="E23" s="75">
        <v>9594</v>
      </c>
      <c r="F23" s="80">
        <v>2228</v>
      </c>
      <c r="G23" s="76">
        <f t="shared" si="2"/>
        <v>0.23222847613091516</v>
      </c>
      <c r="H23" s="75">
        <v>8914</v>
      </c>
      <c r="I23" s="75">
        <v>2251</v>
      </c>
      <c r="J23" s="76">
        <f t="shared" si="3"/>
        <v>0.25252411936280011</v>
      </c>
      <c r="K23" s="29"/>
    </row>
    <row r="24" spans="1:11" ht="18" customHeight="1" x14ac:dyDescent="0.25">
      <c r="A24" s="91" t="s">
        <v>94</v>
      </c>
      <c r="B24" s="75">
        <v>27193</v>
      </c>
      <c r="C24" s="75">
        <f t="shared" si="0"/>
        <v>5939</v>
      </c>
      <c r="D24" s="76">
        <f t="shared" si="1"/>
        <v>0.21840179457948736</v>
      </c>
      <c r="E24" s="75">
        <v>14352</v>
      </c>
      <c r="F24" s="80">
        <v>2870</v>
      </c>
      <c r="G24" s="76">
        <f t="shared" si="2"/>
        <v>0.19997212931995539</v>
      </c>
      <c r="H24" s="75">
        <v>12841</v>
      </c>
      <c r="I24" s="75">
        <v>3069</v>
      </c>
      <c r="J24" s="76">
        <f t="shared" si="3"/>
        <v>0.23900007787555486</v>
      </c>
      <c r="K24" s="29"/>
    </row>
    <row r="25" spans="1:11" ht="18" customHeight="1" x14ac:dyDescent="0.25">
      <c r="A25" s="91" t="s">
        <v>95</v>
      </c>
      <c r="B25" s="75">
        <v>17843</v>
      </c>
      <c r="C25" s="75">
        <f t="shared" si="0"/>
        <v>2359</v>
      </c>
      <c r="D25" s="76">
        <f t="shared" si="1"/>
        <v>0.13220870929776382</v>
      </c>
      <c r="E25" s="75">
        <v>9440</v>
      </c>
      <c r="F25" s="80">
        <v>1149</v>
      </c>
      <c r="G25" s="76">
        <f t="shared" si="2"/>
        <v>0.12171610169491526</v>
      </c>
      <c r="H25" s="75">
        <v>8403</v>
      </c>
      <c r="I25" s="75">
        <v>1210</v>
      </c>
      <c r="J25" s="76">
        <f t="shared" si="3"/>
        <v>0.14399619183624895</v>
      </c>
      <c r="K25" s="29"/>
    </row>
    <row r="26" spans="1:11" ht="18" customHeight="1" x14ac:dyDescent="0.25">
      <c r="A26" s="91" t="s">
        <v>96</v>
      </c>
      <c r="B26" s="75">
        <v>28886</v>
      </c>
      <c r="C26" s="75">
        <f t="shared" si="0"/>
        <v>4195</v>
      </c>
      <c r="D26" s="76">
        <f t="shared" si="1"/>
        <v>0.14522606106764521</v>
      </c>
      <c r="E26" s="75">
        <v>15072</v>
      </c>
      <c r="F26" s="80">
        <v>2078</v>
      </c>
      <c r="G26" s="76">
        <f t="shared" si="2"/>
        <v>0.1378715498938429</v>
      </c>
      <c r="H26" s="75">
        <v>13814</v>
      </c>
      <c r="I26" s="75">
        <v>2117</v>
      </c>
      <c r="J26" s="76">
        <f t="shared" si="3"/>
        <v>0.15325032575647893</v>
      </c>
      <c r="K26" s="29"/>
    </row>
    <row r="27" spans="1:11" ht="18" customHeight="1" x14ac:dyDescent="0.25">
      <c r="A27" s="91" t="s">
        <v>97</v>
      </c>
      <c r="B27" s="75">
        <v>8827</v>
      </c>
      <c r="C27" s="75">
        <f t="shared" si="0"/>
        <v>2688</v>
      </c>
      <c r="D27" s="76">
        <f t="shared" si="1"/>
        <v>0.30452022204599521</v>
      </c>
      <c r="E27" s="75">
        <v>4539</v>
      </c>
      <c r="F27" s="80">
        <v>1286</v>
      </c>
      <c r="G27" s="76">
        <f t="shared" si="2"/>
        <v>0.28332231769112137</v>
      </c>
      <c r="H27" s="75">
        <v>4288</v>
      </c>
      <c r="I27" s="75">
        <v>1402</v>
      </c>
      <c r="J27" s="76">
        <f t="shared" si="3"/>
        <v>0.32695895522388058</v>
      </c>
      <c r="K27" s="29"/>
    </row>
    <row r="28" spans="1:11" ht="18" customHeight="1" x14ac:dyDescent="0.25">
      <c r="A28" s="91" t="s">
        <v>98</v>
      </c>
      <c r="B28" s="75">
        <v>12789</v>
      </c>
      <c r="C28" s="75">
        <f t="shared" si="0"/>
        <v>3004</v>
      </c>
      <c r="D28" s="76">
        <f t="shared" si="1"/>
        <v>0.2348893580420674</v>
      </c>
      <c r="E28" s="75">
        <v>6762</v>
      </c>
      <c r="F28" s="80">
        <v>1415</v>
      </c>
      <c r="G28" s="76">
        <f t="shared" si="2"/>
        <v>0.20925761608991422</v>
      </c>
      <c r="H28" s="75">
        <v>6027</v>
      </c>
      <c r="I28" s="75">
        <v>1589</v>
      </c>
      <c r="J28" s="76">
        <f t="shared" si="3"/>
        <v>0.26364692218350755</v>
      </c>
      <c r="K28" s="29"/>
    </row>
    <row r="29" spans="1:11" ht="18" customHeight="1" x14ac:dyDescent="0.25">
      <c r="A29" s="91" t="s">
        <v>99</v>
      </c>
      <c r="B29" s="75">
        <v>3586</v>
      </c>
      <c r="C29" s="75">
        <f t="shared" si="0"/>
        <v>719</v>
      </c>
      <c r="D29" s="76">
        <f t="shared" si="1"/>
        <v>0.20050195203569438</v>
      </c>
      <c r="E29" s="75">
        <v>1846</v>
      </c>
      <c r="F29" s="80">
        <v>366</v>
      </c>
      <c r="G29" s="76">
        <f t="shared" si="2"/>
        <v>0.19826652221018418</v>
      </c>
      <c r="H29" s="75">
        <v>1740</v>
      </c>
      <c r="I29" s="75">
        <v>353</v>
      </c>
      <c r="J29" s="76">
        <f t="shared" si="3"/>
        <v>0.20287356321839081</v>
      </c>
      <c r="K29" s="29"/>
    </row>
    <row r="30" spans="1:11" ht="18" customHeight="1" x14ac:dyDescent="0.25">
      <c r="A30" s="91" t="s">
        <v>100</v>
      </c>
      <c r="B30" s="75">
        <v>11963</v>
      </c>
      <c r="C30" s="75">
        <f t="shared" si="0"/>
        <v>2834</v>
      </c>
      <c r="D30" s="76">
        <f t="shared" si="1"/>
        <v>0.23689709938978518</v>
      </c>
      <c r="E30" s="75">
        <v>6261</v>
      </c>
      <c r="F30" s="80">
        <v>1362</v>
      </c>
      <c r="G30" s="76">
        <f t="shared" si="2"/>
        <v>0.21753713464302826</v>
      </c>
      <c r="H30" s="75">
        <v>5702</v>
      </c>
      <c r="I30" s="75">
        <v>1472</v>
      </c>
      <c r="J30" s="76">
        <f t="shared" si="3"/>
        <v>0.25815503332164152</v>
      </c>
    </row>
    <row r="31" spans="1:11" ht="18" customHeight="1" x14ac:dyDescent="0.25">
      <c r="A31" s="91" t="s">
        <v>101</v>
      </c>
      <c r="B31" s="75">
        <v>25313</v>
      </c>
      <c r="C31" s="75">
        <f t="shared" si="0"/>
        <v>10435</v>
      </c>
      <c r="D31" s="76">
        <f t="shared" si="1"/>
        <v>0.41223877059218583</v>
      </c>
      <c r="E31" s="75">
        <v>13336</v>
      </c>
      <c r="F31" s="80">
        <v>4967</v>
      </c>
      <c r="G31" s="76">
        <f t="shared" si="2"/>
        <v>0.37245050989802042</v>
      </c>
      <c r="H31" s="75">
        <v>11977</v>
      </c>
      <c r="I31" s="75">
        <v>5468</v>
      </c>
      <c r="J31" s="76">
        <f t="shared" si="3"/>
        <v>0.45654170493445773</v>
      </c>
    </row>
    <row r="32" spans="1:11" ht="18" customHeight="1" x14ac:dyDescent="0.25">
      <c r="A32" s="91" t="s">
        <v>102</v>
      </c>
      <c r="B32" s="75">
        <v>10814</v>
      </c>
      <c r="C32" s="75">
        <f t="shared" si="0"/>
        <v>5603</v>
      </c>
      <c r="D32" s="76">
        <f t="shared" si="1"/>
        <v>0.51812465322729795</v>
      </c>
      <c r="E32" s="75">
        <v>5739</v>
      </c>
      <c r="F32" s="80">
        <v>2680</v>
      </c>
      <c r="G32" s="76">
        <f t="shared" si="2"/>
        <v>0.46698031015856423</v>
      </c>
      <c r="H32" s="75">
        <v>5075</v>
      </c>
      <c r="I32" s="75">
        <v>2923</v>
      </c>
      <c r="J32" s="76">
        <f t="shared" si="3"/>
        <v>0.57596059113300491</v>
      </c>
    </row>
    <row r="33" spans="1:10" ht="18" customHeight="1" x14ac:dyDescent="0.25">
      <c r="A33" s="91" t="s">
        <v>103</v>
      </c>
      <c r="B33" s="75">
        <v>4953</v>
      </c>
      <c r="C33" s="75">
        <f t="shared" si="0"/>
        <v>550</v>
      </c>
      <c r="D33" s="76">
        <f t="shared" si="1"/>
        <v>0.11104381183121341</v>
      </c>
      <c r="E33" s="75">
        <v>2588</v>
      </c>
      <c r="F33" s="80">
        <v>304</v>
      </c>
      <c r="G33" s="76">
        <f t="shared" si="2"/>
        <v>0.11746522411128284</v>
      </c>
      <c r="H33" s="75">
        <v>2365</v>
      </c>
      <c r="I33" s="75">
        <v>246</v>
      </c>
      <c r="J33" s="76">
        <f t="shared" si="3"/>
        <v>0.1040169133192389</v>
      </c>
    </row>
    <row r="34" spans="1:10" ht="18" customHeight="1" x14ac:dyDescent="0.25">
      <c r="A34" s="91" t="s">
        <v>104</v>
      </c>
      <c r="B34" s="75">
        <v>567</v>
      </c>
      <c r="C34" s="75">
        <f t="shared" si="0"/>
        <v>58</v>
      </c>
      <c r="D34" s="76">
        <f t="shared" si="1"/>
        <v>0.10229276895943562</v>
      </c>
      <c r="E34" s="75">
        <v>313</v>
      </c>
      <c r="F34" s="80">
        <v>29</v>
      </c>
      <c r="G34" s="76">
        <f t="shared" si="2"/>
        <v>9.2651757188498399E-2</v>
      </c>
      <c r="H34" s="75">
        <v>254</v>
      </c>
      <c r="I34" s="75">
        <v>29</v>
      </c>
      <c r="J34" s="76">
        <f t="shared" si="3"/>
        <v>0.1141732283464567</v>
      </c>
    </row>
    <row r="35" spans="1:10" ht="21.75" customHeight="1" x14ac:dyDescent="0.25">
      <c r="A35" s="87" t="s">
        <v>111</v>
      </c>
      <c r="B35" s="87"/>
      <c r="C35" s="92"/>
      <c r="D35" s="93"/>
      <c r="E35" s="92"/>
      <c r="F35" s="92"/>
      <c r="G35" s="92"/>
      <c r="H35" s="92"/>
      <c r="I35" s="92"/>
      <c r="J35" s="92"/>
    </row>
    <row r="36" spans="1:10" ht="18.75" customHeight="1" x14ac:dyDescent="0.25">
      <c r="A36" s="83" t="s">
        <v>112</v>
      </c>
      <c r="B36" s="88" t="s">
        <v>113</v>
      </c>
      <c r="C36" s="88"/>
      <c r="D36" s="88"/>
      <c r="E36" s="88"/>
      <c r="F36" s="88"/>
      <c r="G36" s="88"/>
      <c r="H36" s="88"/>
      <c r="I36" s="88"/>
      <c r="J36" s="88"/>
    </row>
    <row r="37" spans="1:10" x14ac:dyDescent="0.25">
      <c r="A37" s="83" t="s">
        <v>114</v>
      </c>
      <c r="B37" s="88" t="s">
        <v>115</v>
      </c>
      <c r="C37" s="88"/>
      <c r="D37" s="88"/>
      <c r="E37" s="88"/>
      <c r="F37" s="88"/>
      <c r="G37" s="88"/>
      <c r="H37" s="88"/>
      <c r="I37" s="88"/>
      <c r="J37" s="88"/>
    </row>
    <row r="38" spans="1:10" ht="21" customHeight="1" x14ac:dyDescent="0.25"/>
  </sheetData>
  <mergeCells count="10">
    <mergeCell ref="A12:J12"/>
    <mergeCell ref="A35:B35"/>
    <mergeCell ref="B36:J36"/>
    <mergeCell ref="B37:J37"/>
    <mergeCell ref="A2:J2"/>
    <mergeCell ref="A3:A4"/>
    <mergeCell ref="B3:D3"/>
    <mergeCell ref="E3:G3"/>
    <mergeCell ref="H3:J3"/>
    <mergeCell ref="A6:J6"/>
  </mergeCells>
  <phoneticPr fontId="23" type="noConversion"/>
  <printOptions horizontalCentered="1"/>
  <pageMargins left="0.4334645669291341" right="0.4334645669291341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7.5" customWidth="1"/>
    <col min="8" max="9" width="9.25" customWidth="1"/>
    <col min="10" max="10" width="7.5" customWidth="1"/>
    <col min="11" max="11" width="8.625" customWidth="1"/>
    <col min="12" max="1024" width="8.125" customWidth="1"/>
    <col min="1025" max="1025" width="9" customWidth="1"/>
  </cols>
  <sheetData>
    <row r="1" spans="1:12" ht="23.25" customHeight="1" x14ac:dyDescent="0.25">
      <c r="A1" s="70" t="s">
        <v>71</v>
      </c>
      <c r="B1" s="70"/>
      <c r="C1" s="70"/>
      <c r="D1" s="70"/>
      <c r="E1" s="70"/>
      <c r="F1" s="70"/>
      <c r="G1" s="70"/>
      <c r="H1" s="70"/>
      <c r="I1" s="70"/>
      <c r="J1" s="70"/>
    </row>
    <row r="2" spans="1:12" ht="21" customHeight="1" x14ac:dyDescent="0.25">
      <c r="A2" s="84" t="s">
        <v>117</v>
      </c>
      <c r="B2" s="84"/>
      <c r="C2" s="84"/>
      <c r="D2" s="84"/>
      <c r="E2" s="84"/>
      <c r="F2" s="84"/>
      <c r="G2" s="84"/>
      <c r="H2" s="84"/>
      <c r="I2" s="84"/>
      <c r="J2" s="84"/>
    </row>
    <row r="3" spans="1:12" ht="20.25" customHeight="1" x14ac:dyDescent="0.25">
      <c r="A3" s="85" t="s">
        <v>2</v>
      </c>
      <c r="B3" s="85" t="s">
        <v>3</v>
      </c>
      <c r="C3" s="85"/>
      <c r="D3" s="85"/>
      <c r="E3" s="85" t="s">
        <v>4</v>
      </c>
      <c r="F3" s="85"/>
      <c r="G3" s="85"/>
      <c r="H3" s="85" t="s">
        <v>5</v>
      </c>
      <c r="I3" s="85"/>
      <c r="J3" s="85"/>
    </row>
    <row r="4" spans="1:12" ht="39" customHeight="1" x14ac:dyDescent="0.25">
      <c r="A4" s="85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2" ht="22.5" customHeight="1" x14ac:dyDescent="0.25">
      <c r="A5" s="94" t="s">
        <v>118</v>
      </c>
      <c r="B5" s="75">
        <f>SUM(B7:B11)</f>
        <v>976708</v>
      </c>
      <c r="C5" s="75">
        <f>SUM(C7:C11)</f>
        <v>256026</v>
      </c>
      <c r="D5" s="76">
        <f>C5/B5</f>
        <v>0.26213156849334707</v>
      </c>
      <c r="E5" s="75">
        <f>SUM(E7:E11)</f>
        <v>509763</v>
      </c>
      <c r="F5" s="75">
        <f>SUM(F7:F11)</f>
        <v>125171</v>
      </c>
      <c r="G5" s="76">
        <f>F5/E5</f>
        <v>0.24554744067341097</v>
      </c>
      <c r="H5" s="75">
        <f>SUM(H7:H11)</f>
        <v>466945</v>
      </c>
      <c r="I5" s="75">
        <f>SUM(I7:I11)</f>
        <v>130855</v>
      </c>
      <c r="J5" s="76">
        <f>I5/H5</f>
        <v>0.28023643041471696</v>
      </c>
      <c r="K5" s="89"/>
      <c r="L5" s="95"/>
    </row>
    <row r="6" spans="1:12" ht="21.75" customHeight="1" x14ac:dyDescent="0.25">
      <c r="A6" s="99" t="s">
        <v>74</v>
      </c>
      <c r="B6" s="99"/>
      <c r="C6" s="99"/>
      <c r="D6" s="99"/>
      <c r="E6" s="99"/>
      <c r="F6" s="99"/>
      <c r="G6" s="99"/>
      <c r="H6" s="99"/>
      <c r="I6" s="99"/>
      <c r="J6" s="99"/>
    </row>
    <row r="7" spans="1:12" ht="18" customHeight="1" x14ac:dyDescent="0.25">
      <c r="A7" s="77" t="s">
        <v>75</v>
      </c>
      <c r="B7" s="75">
        <f t="shared" ref="B7:C11" si="0">E7+H7</f>
        <v>168973</v>
      </c>
      <c r="C7" s="96">
        <f t="shared" si="0"/>
        <v>1237</v>
      </c>
      <c r="D7" s="76">
        <f>C7/B7</f>
        <v>7.3206962059027183E-3</v>
      </c>
      <c r="E7" s="75">
        <v>88055</v>
      </c>
      <c r="F7" s="80">
        <v>515</v>
      </c>
      <c r="G7" s="76">
        <f>F7/E7</f>
        <v>5.8486173414343309E-3</v>
      </c>
      <c r="H7" s="75">
        <v>80918</v>
      </c>
      <c r="I7" s="80">
        <v>722</v>
      </c>
      <c r="J7" s="76">
        <f>I7/H7</f>
        <v>8.9226130156454687E-3</v>
      </c>
    </row>
    <row r="8" spans="1:12" ht="18" customHeight="1" x14ac:dyDescent="0.25">
      <c r="A8" s="77" t="s">
        <v>76</v>
      </c>
      <c r="B8" s="75">
        <f t="shared" si="0"/>
        <v>195292</v>
      </c>
      <c r="C8" s="96">
        <f t="shared" si="0"/>
        <v>33985</v>
      </c>
      <c r="D8" s="76">
        <f>C8/B8</f>
        <v>0.17402146529299714</v>
      </c>
      <c r="E8" s="75">
        <v>101637</v>
      </c>
      <c r="F8" s="80">
        <v>16226</v>
      </c>
      <c r="G8" s="76">
        <f>F8/E8</f>
        <v>0.15964658539705029</v>
      </c>
      <c r="H8" s="75">
        <v>93655</v>
      </c>
      <c r="I8" s="80">
        <v>17759</v>
      </c>
      <c r="J8" s="76">
        <f>I8/H8</f>
        <v>0.18962148310287757</v>
      </c>
    </row>
    <row r="9" spans="1:12" ht="18" customHeight="1" x14ac:dyDescent="0.25">
      <c r="A9" s="77" t="s">
        <v>77</v>
      </c>
      <c r="B9" s="75">
        <f t="shared" si="0"/>
        <v>199181</v>
      </c>
      <c r="C9" s="96">
        <f t="shared" si="0"/>
        <v>68564</v>
      </c>
      <c r="D9" s="76">
        <f>C9/B9</f>
        <v>0.34422962029510845</v>
      </c>
      <c r="E9" s="75">
        <v>104072</v>
      </c>
      <c r="F9" s="80">
        <v>33863</v>
      </c>
      <c r="G9" s="76">
        <f>F9/E9</f>
        <v>0.32538050580367439</v>
      </c>
      <c r="H9" s="75">
        <v>95109</v>
      </c>
      <c r="I9" s="80">
        <v>34701</v>
      </c>
      <c r="J9" s="76">
        <f>I9/H9</f>
        <v>0.36485506103523324</v>
      </c>
    </row>
    <row r="10" spans="1:12" ht="18" customHeight="1" x14ac:dyDescent="0.25">
      <c r="A10" s="77" t="s">
        <v>78</v>
      </c>
      <c r="B10" s="75">
        <f t="shared" si="0"/>
        <v>206102</v>
      </c>
      <c r="C10" s="96">
        <f t="shared" si="0"/>
        <v>75252</v>
      </c>
      <c r="D10" s="76">
        <f>C10/B10</f>
        <v>0.36512018321025513</v>
      </c>
      <c r="E10" s="75">
        <v>107711</v>
      </c>
      <c r="F10" s="80">
        <v>36801</v>
      </c>
      <c r="G10" s="76">
        <f>F10/E10</f>
        <v>0.34166426827343538</v>
      </c>
      <c r="H10" s="75">
        <v>98391</v>
      </c>
      <c r="I10" s="80">
        <v>38451</v>
      </c>
      <c r="J10" s="76">
        <f>I10/H10</f>
        <v>0.39079793883586911</v>
      </c>
    </row>
    <row r="11" spans="1:12" ht="18" customHeight="1" x14ac:dyDescent="0.25">
      <c r="A11" s="77" t="s">
        <v>79</v>
      </c>
      <c r="B11" s="75">
        <f t="shared" si="0"/>
        <v>207160</v>
      </c>
      <c r="C11" s="96">
        <f t="shared" si="0"/>
        <v>76988</v>
      </c>
      <c r="D11" s="76">
        <f>C11/B11</f>
        <v>0.37163545085923921</v>
      </c>
      <c r="E11" s="75">
        <v>108288</v>
      </c>
      <c r="F11" s="80">
        <v>37766</v>
      </c>
      <c r="G11" s="76">
        <f>F11/E11</f>
        <v>0.34875517139479906</v>
      </c>
      <c r="H11" s="75">
        <v>98872</v>
      </c>
      <c r="I11" s="80">
        <v>39222</v>
      </c>
      <c r="J11" s="76">
        <f>I11/H11</f>
        <v>0.39669471640100334</v>
      </c>
    </row>
    <row r="12" spans="1:12" ht="21.75" customHeight="1" x14ac:dyDescent="0.25">
      <c r="A12" s="99" t="s">
        <v>82</v>
      </c>
      <c r="B12" s="99"/>
      <c r="C12" s="99"/>
      <c r="D12" s="99"/>
      <c r="E12" s="99"/>
      <c r="F12" s="99"/>
      <c r="G12" s="99"/>
      <c r="H12" s="99"/>
      <c r="I12" s="99"/>
      <c r="J12" s="99"/>
    </row>
    <row r="13" spans="1:12" ht="18" customHeight="1" x14ac:dyDescent="0.25">
      <c r="A13" s="91" t="s">
        <v>83</v>
      </c>
      <c r="B13" s="75">
        <v>159369</v>
      </c>
      <c r="C13" s="97">
        <f t="shared" ref="C13:C34" si="1">F13+I13</f>
        <v>43237</v>
      </c>
      <c r="D13" s="76">
        <f t="shared" ref="D13:D34" si="2">C13/B13</f>
        <v>0.27130119408416942</v>
      </c>
      <c r="E13" s="75">
        <v>83320</v>
      </c>
      <c r="F13" s="80">
        <v>21131</v>
      </c>
      <c r="G13" s="76">
        <f t="shared" ref="G13:G34" si="3">F13/E13</f>
        <v>0.25361257801248199</v>
      </c>
      <c r="H13" s="75">
        <v>76049</v>
      </c>
      <c r="I13" s="80">
        <v>22106</v>
      </c>
      <c r="J13" s="76">
        <f t="shared" ref="J13:J34" si="4">I13/H13</f>
        <v>0.290681008297282</v>
      </c>
      <c r="K13" s="89"/>
      <c r="L13" s="95"/>
    </row>
    <row r="14" spans="1:12" ht="18" customHeight="1" x14ac:dyDescent="0.25">
      <c r="A14" s="91" t="s">
        <v>84</v>
      </c>
      <c r="B14" s="75">
        <v>116127</v>
      </c>
      <c r="C14" s="97">
        <f t="shared" si="1"/>
        <v>35817</v>
      </c>
      <c r="D14" s="76">
        <f t="shared" si="2"/>
        <v>0.30842956418403988</v>
      </c>
      <c r="E14" s="75">
        <v>60141</v>
      </c>
      <c r="F14" s="80">
        <v>17596</v>
      </c>
      <c r="G14" s="76">
        <f t="shared" si="3"/>
        <v>0.29257910576811158</v>
      </c>
      <c r="H14" s="75">
        <v>55986</v>
      </c>
      <c r="I14" s="80">
        <v>18221</v>
      </c>
      <c r="J14" s="76">
        <f t="shared" si="4"/>
        <v>0.32545636409102274</v>
      </c>
    </row>
    <row r="15" spans="1:12" ht="18" customHeight="1" x14ac:dyDescent="0.25">
      <c r="A15" s="91" t="s">
        <v>86</v>
      </c>
      <c r="B15" s="75">
        <v>120038</v>
      </c>
      <c r="C15" s="97">
        <f t="shared" si="1"/>
        <v>39447</v>
      </c>
      <c r="D15" s="76">
        <f t="shared" si="2"/>
        <v>0.32862093670337728</v>
      </c>
      <c r="E15" s="75">
        <v>62580</v>
      </c>
      <c r="F15" s="80">
        <v>19368</v>
      </c>
      <c r="G15" s="76">
        <f t="shared" si="3"/>
        <v>0.30949185043144772</v>
      </c>
      <c r="H15" s="75">
        <v>57458</v>
      </c>
      <c r="I15" s="80">
        <v>20079</v>
      </c>
      <c r="J15" s="76">
        <f t="shared" si="4"/>
        <v>0.34945525427268614</v>
      </c>
    </row>
    <row r="16" spans="1:12" ht="18" customHeight="1" x14ac:dyDescent="0.25">
      <c r="A16" s="91" t="s">
        <v>87</v>
      </c>
      <c r="B16" s="75">
        <v>73408</v>
      </c>
      <c r="C16" s="97">
        <f t="shared" si="1"/>
        <v>19698</v>
      </c>
      <c r="D16" s="76">
        <f t="shared" si="2"/>
        <v>0.26833587619877941</v>
      </c>
      <c r="E16" s="75">
        <v>38216</v>
      </c>
      <c r="F16" s="80">
        <v>9653</v>
      </c>
      <c r="G16" s="76">
        <f t="shared" si="3"/>
        <v>0.25259053799455727</v>
      </c>
      <c r="H16" s="75">
        <v>35192</v>
      </c>
      <c r="I16" s="80">
        <v>10045</v>
      </c>
      <c r="J16" s="76">
        <f t="shared" si="4"/>
        <v>0.28543418958854283</v>
      </c>
    </row>
    <row r="17" spans="1:10" ht="18" customHeight="1" x14ac:dyDescent="0.25">
      <c r="A17" s="91" t="s">
        <v>88</v>
      </c>
      <c r="B17" s="75">
        <v>107935</v>
      </c>
      <c r="C17" s="97">
        <f t="shared" si="1"/>
        <v>26041</v>
      </c>
      <c r="D17" s="76">
        <f t="shared" si="2"/>
        <v>0.24126557650437763</v>
      </c>
      <c r="E17" s="75">
        <v>56001</v>
      </c>
      <c r="F17" s="80">
        <v>12766</v>
      </c>
      <c r="G17" s="76">
        <f t="shared" si="3"/>
        <v>0.22796021499616079</v>
      </c>
      <c r="H17" s="75">
        <v>51934</v>
      </c>
      <c r="I17" s="80">
        <v>13275</v>
      </c>
      <c r="J17" s="76">
        <f t="shared" si="4"/>
        <v>0.25561289328763431</v>
      </c>
    </row>
    <row r="18" spans="1:10" ht="18" customHeight="1" x14ac:dyDescent="0.25">
      <c r="A18" s="91" t="s">
        <v>89</v>
      </c>
      <c r="B18" s="75">
        <v>17702</v>
      </c>
      <c r="C18" s="97">
        <f t="shared" si="1"/>
        <v>2788</v>
      </c>
      <c r="D18" s="76">
        <f t="shared" si="2"/>
        <v>0.15749632809851993</v>
      </c>
      <c r="E18" s="75">
        <v>9203</v>
      </c>
      <c r="F18" s="80">
        <v>1405</v>
      </c>
      <c r="G18" s="76">
        <f t="shared" si="3"/>
        <v>0.15266760838856894</v>
      </c>
      <c r="H18" s="75">
        <v>8499</v>
      </c>
      <c r="I18" s="80">
        <v>1383</v>
      </c>
      <c r="J18" s="76">
        <f t="shared" si="4"/>
        <v>0.16272502647370279</v>
      </c>
    </row>
    <row r="19" spans="1:10" ht="18" customHeight="1" x14ac:dyDescent="0.25">
      <c r="A19" s="91" t="s">
        <v>110</v>
      </c>
      <c r="B19" s="75">
        <v>96284</v>
      </c>
      <c r="C19" s="97">
        <f t="shared" si="1"/>
        <v>28053</v>
      </c>
      <c r="D19" s="76">
        <f t="shared" si="2"/>
        <v>0.29135681940924762</v>
      </c>
      <c r="E19" s="75">
        <v>50354</v>
      </c>
      <c r="F19" s="80">
        <v>13482</v>
      </c>
      <c r="G19" s="76">
        <f t="shared" si="3"/>
        <v>0.26774436986138139</v>
      </c>
      <c r="H19" s="75">
        <v>45930</v>
      </c>
      <c r="I19" s="80">
        <v>14571</v>
      </c>
      <c r="J19" s="76">
        <f t="shared" si="4"/>
        <v>0.31724363161332464</v>
      </c>
    </row>
    <row r="20" spans="1:10" ht="18" customHeight="1" x14ac:dyDescent="0.25">
      <c r="A20" s="91" t="s">
        <v>90</v>
      </c>
      <c r="B20" s="75">
        <v>29439</v>
      </c>
      <c r="C20" s="97">
        <f t="shared" si="1"/>
        <v>9583</v>
      </c>
      <c r="D20" s="76">
        <f t="shared" si="2"/>
        <v>0.32552056795407452</v>
      </c>
      <c r="E20" s="75">
        <v>15428</v>
      </c>
      <c r="F20" s="80">
        <v>4667</v>
      </c>
      <c r="G20" s="76">
        <f t="shared" si="3"/>
        <v>0.30250194451646356</v>
      </c>
      <c r="H20" s="75">
        <v>14011</v>
      </c>
      <c r="I20" s="80">
        <v>4916</v>
      </c>
      <c r="J20" s="76">
        <f t="shared" si="4"/>
        <v>0.35086717579045035</v>
      </c>
    </row>
    <row r="21" spans="1:10" ht="18" customHeight="1" x14ac:dyDescent="0.25">
      <c r="A21" s="91" t="s">
        <v>91</v>
      </c>
      <c r="B21" s="75">
        <v>23848</v>
      </c>
      <c r="C21" s="97">
        <f t="shared" si="1"/>
        <v>3811</v>
      </c>
      <c r="D21" s="76">
        <f t="shared" si="2"/>
        <v>0.15980375712848038</v>
      </c>
      <c r="E21" s="75">
        <v>12474</v>
      </c>
      <c r="F21" s="80">
        <v>1921</v>
      </c>
      <c r="G21" s="76">
        <f t="shared" si="3"/>
        <v>0.15400032066698732</v>
      </c>
      <c r="H21" s="75">
        <v>11374</v>
      </c>
      <c r="I21" s="80">
        <v>1890</v>
      </c>
      <c r="J21" s="76">
        <f t="shared" si="4"/>
        <v>0.16616845436961492</v>
      </c>
    </row>
    <row r="22" spans="1:10" ht="18" customHeight="1" x14ac:dyDescent="0.25">
      <c r="A22" s="91" t="s">
        <v>92</v>
      </c>
      <c r="B22" s="75">
        <v>56299</v>
      </c>
      <c r="C22" s="97">
        <f t="shared" si="1"/>
        <v>12718</v>
      </c>
      <c r="D22" s="76">
        <f t="shared" si="2"/>
        <v>0.22590099291284038</v>
      </c>
      <c r="E22" s="98">
        <v>29558</v>
      </c>
      <c r="F22" s="80">
        <v>6164</v>
      </c>
      <c r="G22" s="76">
        <f t="shared" si="3"/>
        <v>0.20853914337911902</v>
      </c>
      <c r="H22" s="98">
        <v>26741</v>
      </c>
      <c r="I22" s="80">
        <v>6554</v>
      </c>
      <c r="J22" s="76">
        <f t="shared" si="4"/>
        <v>0.24509180658913279</v>
      </c>
    </row>
    <row r="23" spans="1:10" ht="18" customHeight="1" x14ac:dyDescent="0.25">
      <c r="A23" s="91" t="s">
        <v>93</v>
      </c>
      <c r="B23" s="75">
        <v>19397</v>
      </c>
      <c r="C23" s="97">
        <f t="shared" si="1"/>
        <v>3465</v>
      </c>
      <c r="D23" s="76">
        <f t="shared" si="2"/>
        <v>0.17863587152652471</v>
      </c>
      <c r="E23" s="75">
        <v>10103</v>
      </c>
      <c r="F23" s="80">
        <v>1719</v>
      </c>
      <c r="G23" s="76">
        <f t="shared" si="3"/>
        <v>0.17014748094625359</v>
      </c>
      <c r="H23" s="75">
        <v>9294</v>
      </c>
      <c r="I23" s="80">
        <v>1746</v>
      </c>
      <c r="J23" s="76">
        <f t="shared" si="4"/>
        <v>0.18786313750806971</v>
      </c>
    </row>
    <row r="24" spans="1:10" ht="18" customHeight="1" x14ac:dyDescent="0.25">
      <c r="A24" s="91" t="s">
        <v>94</v>
      </c>
      <c r="B24" s="75">
        <v>28033</v>
      </c>
      <c r="C24" s="97">
        <f t="shared" si="1"/>
        <v>4185</v>
      </c>
      <c r="D24" s="76">
        <f t="shared" si="2"/>
        <v>0.1492883387436236</v>
      </c>
      <c r="E24" s="75">
        <v>14905</v>
      </c>
      <c r="F24" s="80">
        <v>2074</v>
      </c>
      <c r="G24" s="76">
        <f t="shared" si="3"/>
        <v>0.13914793693391481</v>
      </c>
      <c r="H24" s="75">
        <v>13128</v>
      </c>
      <c r="I24" s="80">
        <v>2111</v>
      </c>
      <c r="J24" s="76">
        <f t="shared" si="4"/>
        <v>0.16080134064594759</v>
      </c>
    </row>
    <row r="25" spans="1:10" ht="18" customHeight="1" x14ac:dyDescent="0.25">
      <c r="A25" s="91" t="s">
        <v>95</v>
      </c>
      <c r="B25" s="75">
        <v>19078</v>
      </c>
      <c r="C25" s="97">
        <f t="shared" si="1"/>
        <v>1874</v>
      </c>
      <c r="D25" s="76">
        <f t="shared" si="2"/>
        <v>9.8228325820316598E-2</v>
      </c>
      <c r="E25" s="75">
        <v>10009</v>
      </c>
      <c r="F25" s="80">
        <v>916</v>
      </c>
      <c r="G25" s="76">
        <f t="shared" si="3"/>
        <v>9.151763412928364E-2</v>
      </c>
      <c r="H25" s="75">
        <v>9069</v>
      </c>
      <c r="I25" s="80">
        <v>958</v>
      </c>
      <c r="J25" s="76">
        <f t="shared" si="4"/>
        <v>0.10563457933620024</v>
      </c>
    </row>
    <row r="26" spans="1:10" ht="18" customHeight="1" x14ac:dyDescent="0.25">
      <c r="A26" s="91" t="s">
        <v>96</v>
      </c>
      <c r="B26" s="75">
        <v>30401</v>
      </c>
      <c r="C26" s="97">
        <f t="shared" si="1"/>
        <v>3413</v>
      </c>
      <c r="D26" s="76">
        <f t="shared" si="2"/>
        <v>0.11226604388013552</v>
      </c>
      <c r="E26" s="75">
        <v>15973</v>
      </c>
      <c r="F26" s="80">
        <v>1668</v>
      </c>
      <c r="G26" s="76">
        <f t="shared" si="3"/>
        <v>0.1044262192449759</v>
      </c>
      <c r="H26" s="75">
        <v>14428</v>
      </c>
      <c r="I26" s="80">
        <v>1745</v>
      </c>
      <c r="J26" s="76">
        <f t="shared" si="4"/>
        <v>0.12094538397560299</v>
      </c>
    </row>
    <row r="27" spans="1:10" ht="18" customHeight="1" x14ac:dyDescent="0.25">
      <c r="A27" s="91" t="s">
        <v>97</v>
      </c>
      <c r="B27" s="75">
        <v>9272</v>
      </c>
      <c r="C27" s="97">
        <f t="shared" si="1"/>
        <v>1785</v>
      </c>
      <c r="D27" s="76">
        <f t="shared" si="2"/>
        <v>0.19251509922346852</v>
      </c>
      <c r="E27" s="75">
        <v>4852</v>
      </c>
      <c r="F27" s="80">
        <v>891</v>
      </c>
      <c r="G27" s="76">
        <f t="shared" si="3"/>
        <v>0.18363561417971971</v>
      </c>
      <c r="H27" s="75">
        <v>4420</v>
      </c>
      <c r="I27" s="80">
        <v>894</v>
      </c>
      <c r="J27" s="76">
        <f t="shared" si="4"/>
        <v>0.20226244343891403</v>
      </c>
    </row>
    <row r="28" spans="1:10" ht="18" customHeight="1" x14ac:dyDescent="0.25">
      <c r="A28" s="91" t="s">
        <v>98</v>
      </c>
      <c r="B28" s="75">
        <v>13114</v>
      </c>
      <c r="C28" s="97">
        <f t="shared" si="1"/>
        <v>2233</v>
      </c>
      <c r="D28" s="76">
        <f t="shared" si="2"/>
        <v>0.17027604087235015</v>
      </c>
      <c r="E28" s="75">
        <v>6889</v>
      </c>
      <c r="F28" s="80">
        <v>1092</v>
      </c>
      <c r="G28" s="76">
        <f t="shared" si="3"/>
        <v>0.1585135723617361</v>
      </c>
      <c r="H28" s="75">
        <v>6225</v>
      </c>
      <c r="I28" s="80">
        <v>1141</v>
      </c>
      <c r="J28" s="76">
        <f t="shared" si="4"/>
        <v>0.18329317269076306</v>
      </c>
    </row>
    <row r="29" spans="1:10" ht="18" customHeight="1" x14ac:dyDescent="0.25">
      <c r="A29" s="91" t="s">
        <v>99</v>
      </c>
      <c r="B29" s="75">
        <v>3573</v>
      </c>
      <c r="C29" s="97">
        <f t="shared" si="1"/>
        <v>551</v>
      </c>
      <c r="D29" s="76">
        <f t="shared" si="2"/>
        <v>0.15421214665547159</v>
      </c>
      <c r="E29" s="75">
        <v>1874</v>
      </c>
      <c r="F29" s="80">
        <v>261</v>
      </c>
      <c r="G29" s="76">
        <f t="shared" si="3"/>
        <v>0.13927427961579508</v>
      </c>
      <c r="H29" s="75">
        <v>1699</v>
      </c>
      <c r="I29" s="80">
        <v>290</v>
      </c>
      <c r="J29" s="76">
        <f t="shared" si="4"/>
        <v>0.17068864037669218</v>
      </c>
    </row>
    <row r="30" spans="1:10" ht="18" customHeight="1" x14ac:dyDescent="0.25">
      <c r="A30" s="91" t="s">
        <v>100</v>
      </c>
      <c r="B30" s="75">
        <v>12731</v>
      </c>
      <c r="C30" s="97">
        <f t="shared" si="1"/>
        <v>2599</v>
      </c>
      <c r="D30" s="76">
        <f t="shared" si="2"/>
        <v>0.20414735684549526</v>
      </c>
      <c r="E30" s="75">
        <v>6620</v>
      </c>
      <c r="F30" s="80">
        <v>1294</v>
      </c>
      <c r="G30" s="76">
        <f t="shared" si="3"/>
        <v>0.19546827794561933</v>
      </c>
      <c r="H30" s="75">
        <v>6111</v>
      </c>
      <c r="I30" s="80">
        <v>1305</v>
      </c>
      <c r="J30" s="76">
        <f t="shared" si="4"/>
        <v>0.21354933726067746</v>
      </c>
    </row>
    <row r="31" spans="1:10" ht="18" customHeight="1" x14ac:dyDescent="0.25">
      <c r="A31" s="91" t="s">
        <v>101</v>
      </c>
      <c r="B31" s="75">
        <v>24593</v>
      </c>
      <c r="C31" s="97">
        <f t="shared" si="1"/>
        <v>9066</v>
      </c>
      <c r="D31" s="76">
        <f t="shared" si="2"/>
        <v>0.36864148334892044</v>
      </c>
      <c r="E31" s="75">
        <v>12870</v>
      </c>
      <c r="F31" s="80">
        <v>4345</v>
      </c>
      <c r="G31" s="76">
        <f t="shared" si="3"/>
        <v>0.33760683760683763</v>
      </c>
      <c r="H31" s="75">
        <v>11723</v>
      </c>
      <c r="I31" s="80">
        <v>4721</v>
      </c>
      <c r="J31" s="76">
        <f t="shared" si="4"/>
        <v>0.40271261622451593</v>
      </c>
    </row>
    <row r="32" spans="1:10" ht="18" customHeight="1" x14ac:dyDescent="0.25">
      <c r="A32" s="91" t="s">
        <v>102</v>
      </c>
      <c r="B32" s="75">
        <v>10866</v>
      </c>
      <c r="C32" s="97">
        <f t="shared" si="1"/>
        <v>5135</v>
      </c>
      <c r="D32" s="76">
        <f t="shared" si="2"/>
        <v>0.47257500460150931</v>
      </c>
      <c r="E32" s="75">
        <v>5692</v>
      </c>
      <c r="F32" s="80">
        <v>2483</v>
      </c>
      <c r="G32" s="76">
        <f t="shared" si="3"/>
        <v>0.43622628250175688</v>
      </c>
      <c r="H32" s="75">
        <v>5174</v>
      </c>
      <c r="I32" s="80">
        <v>2652</v>
      </c>
      <c r="J32" s="76">
        <f t="shared" si="4"/>
        <v>0.51256281407035176</v>
      </c>
    </row>
    <row r="33" spans="1:10" ht="18" customHeight="1" x14ac:dyDescent="0.25">
      <c r="A33" s="91" t="s">
        <v>103</v>
      </c>
      <c r="B33" s="75">
        <v>4719</v>
      </c>
      <c r="C33" s="97">
        <f t="shared" si="1"/>
        <v>473</v>
      </c>
      <c r="D33" s="76">
        <f t="shared" si="2"/>
        <v>0.10023310023310024</v>
      </c>
      <c r="E33" s="75">
        <v>2436</v>
      </c>
      <c r="F33" s="80">
        <v>246</v>
      </c>
      <c r="G33" s="76">
        <f t="shared" si="3"/>
        <v>0.10098522167487685</v>
      </c>
      <c r="H33" s="75">
        <v>2283</v>
      </c>
      <c r="I33" s="80">
        <v>227</v>
      </c>
      <c r="J33" s="76">
        <f t="shared" si="4"/>
        <v>9.9430573806395098E-2</v>
      </c>
    </row>
    <row r="34" spans="1:10" ht="18" customHeight="1" x14ac:dyDescent="0.25">
      <c r="A34" s="91" t="s">
        <v>104</v>
      </c>
      <c r="B34" s="75">
        <v>482</v>
      </c>
      <c r="C34" s="97">
        <f t="shared" si="1"/>
        <v>54</v>
      </c>
      <c r="D34" s="76">
        <f t="shared" si="2"/>
        <v>0.11203319502074689</v>
      </c>
      <c r="E34" s="75">
        <v>265</v>
      </c>
      <c r="F34" s="80">
        <v>29</v>
      </c>
      <c r="G34" s="76">
        <f t="shared" si="3"/>
        <v>0.10943396226415095</v>
      </c>
      <c r="H34" s="75">
        <v>217</v>
      </c>
      <c r="I34" s="80">
        <v>25</v>
      </c>
      <c r="J34" s="76">
        <f t="shared" si="4"/>
        <v>0.1152073732718894</v>
      </c>
    </row>
    <row r="35" spans="1:10" ht="21.75" customHeight="1" x14ac:dyDescent="0.25">
      <c r="A35" s="87" t="s">
        <v>111</v>
      </c>
      <c r="B35" s="87"/>
      <c r="C35" s="92"/>
      <c r="D35" s="93"/>
      <c r="E35" s="92"/>
      <c r="F35" s="92"/>
      <c r="G35" s="92"/>
      <c r="H35" s="92"/>
      <c r="I35" s="92"/>
      <c r="J35" s="92"/>
    </row>
    <row r="36" spans="1:10" ht="18.75" customHeight="1" x14ac:dyDescent="0.25">
      <c r="A36" s="83" t="s">
        <v>112</v>
      </c>
      <c r="B36" s="88" t="s">
        <v>113</v>
      </c>
      <c r="C36" s="88"/>
      <c r="D36" s="88"/>
      <c r="E36" s="88"/>
      <c r="F36" s="88"/>
      <c r="G36" s="88"/>
      <c r="H36" s="88"/>
      <c r="I36" s="88"/>
      <c r="J36" s="88"/>
    </row>
    <row r="37" spans="1:10" x14ac:dyDescent="0.25">
      <c r="A37" s="83" t="s">
        <v>114</v>
      </c>
      <c r="B37" s="88" t="s">
        <v>115</v>
      </c>
      <c r="C37" s="88"/>
      <c r="D37" s="88"/>
      <c r="E37" s="88"/>
      <c r="F37" s="88"/>
      <c r="G37" s="88"/>
      <c r="H37" s="88"/>
      <c r="I37" s="88"/>
      <c r="J37" s="88"/>
    </row>
  </sheetData>
  <mergeCells count="11">
    <mergeCell ref="A6:J6"/>
    <mergeCell ref="A12:J12"/>
    <mergeCell ref="A35:B35"/>
    <mergeCell ref="B36:J36"/>
    <mergeCell ref="B37:J37"/>
    <mergeCell ref="A1:J1"/>
    <mergeCell ref="A2:J2"/>
    <mergeCell ref="A3:A4"/>
    <mergeCell ref="B3:D3"/>
    <mergeCell ref="E3:G3"/>
    <mergeCell ref="H3:J3"/>
  </mergeCells>
  <phoneticPr fontId="23" type="noConversion"/>
  <printOptions horizontalCentered="1"/>
  <pageMargins left="0.4334645669291341" right="0.4334645669291341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7.5" customWidth="1"/>
    <col min="8" max="9" width="9.25" customWidth="1"/>
    <col min="10" max="10" width="7.5" customWidth="1"/>
    <col min="11" max="11" width="8.625" customWidth="1"/>
    <col min="12" max="1024" width="8.125" customWidth="1"/>
    <col min="1025" max="1025" width="9" customWidth="1"/>
  </cols>
  <sheetData>
    <row r="1" spans="1:10" ht="23.25" customHeight="1" x14ac:dyDescent="0.25">
      <c r="A1" s="70" t="s">
        <v>71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" customHeight="1" x14ac:dyDescent="0.25">
      <c r="A2" s="84" t="s">
        <v>119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20.25" customHeight="1" x14ac:dyDescent="0.25">
      <c r="A3" s="85" t="s">
        <v>2</v>
      </c>
      <c r="B3" s="85" t="s">
        <v>3</v>
      </c>
      <c r="C3" s="85"/>
      <c r="D3" s="85"/>
      <c r="E3" s="85" t="s">
        <v>4</v>
      </c>
      <c r="F3" s="85"/>
      <c r="G3" s="85"/>
      <c r="H3" s="85" t="s">
        <v>5</v>
      </c>
      <c r="I3" s="85"/>
      <c r="J3" s="85"/>
    </row>
    <row r="4" spans="1:10" ht="39" customHeight="1" x14ac:dyDescent="0.25">
      <c r="A4" s="85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0" ht="22.5" customHeight="1" x14ac:dyDescent="0.25">
      <c r="A5" s="94" t="s">
        <v>118</v>
      </c>
      <c r="B5" s="75">
        <f>SUM(B7:B11)</f>
        <v>1015370</v>
      </c>
      <c r="C5" s="75">
        <f>SUM(C7:C11)</f>
        <v>230028</v>
      </c>
      <c r="D5" s="76">
        <f>C5/B5</f>
        <v>0.22654598816195082</v>
      </c>
      <c r="E5" s="75">
        <f>SUM(E7:E11)</f>
        <v>529946</v>
      </c>
      <c r="F5" s="75">
        <f>SUM(F7:F11)</f>
        <v>113766</v>
      </c>
      <c r="G5" s="76">
        <f>F5/E5</f>
        <v>0.21467470270555869</v>
      </c>
      <c r="H5" s="75">
        <f>SUM(H7:H11)</f>
        <v>485424</v>
      </c>
      <c r="I5" s="75">
        <f>SUM(I7:I11)</f>
        <v>116262</v>
      </c>
      <c r="J5" s="76">
        <f>I5/H5</f>
        <v>0.23950608128151885</v>
      </c>
    </row>
    <row r="6" spans="1:10" ht="21.75" customHeight="1" x14ac:dyDescent="0.25">
      <c r="A6" s="99" t="s">
        <v>74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8" customHeight="1" x14ac:dyDescent="0.25">
      <c r="A7" s="77" t="s">
        <v>75</v>
      </c>
      <c r="B7" s="75">
        <f t="shared" ref="B7:C11" si="0">E7+H7</f>
        <v>194878</v>
      </c>
      <c r="C7" s="96">
        <f t="shared" si="0"/>
        <v>1101</v>
      </c>
      <c r="D7" s="76">
        <f>C7/B7</f>
        <v>5.6496885230759757E-3</v>
      </c>
      <c r="E7" s="75">
        <v>101439</v>
      </c>
      <c r="F7" s="80">
        <v>467</v>
      </c>
      <c r="G7" s="76">
        <f>F7/E7</f>
        <v>4.603752008596299E-3</v>
      </c>
      <c r="H7" s="75">
        <v>93439</v>
      </c>
      <c r="I7" s="80">
        <v>634</v>
      </c>
      <c r="J7" s="76">
        <f>I7/H7</f>
        <v>6.7851753550444678E-3</v>
      </c>
    </row>
    <row r="8" spans="1:10" ht="18" customHeight="1" x14ac:dyDescent="0.25">
      <c r="A8" s="77" t="s">
        <v>76</v>
      </c>
      <c r="B8" s="75">
        <f t="shared" si="0"/>
        <v>199174</v>
      </c>
      <c r="C8" s="96">
        <f t="shared" si="0"/>
        <v>29256</v>
      </c>
      <c r="D8" s="76">
        <f>C8/B8</f>
        <v>0.14688664183076106</v>
      </c>
      <c r="E8" s="75">
        <v>104093</v>
      </c>
      <c r="F8" s="80">
        <v>14248</v>
      </c>
      <c r="G8" s="76">
        <f>F8/E8</f>
        <v>0.13687759983860587</v>
      </c>
      <c r="H8" s="75">
        <v>95081</v>
      </c>
      <c r="I8" s="80">
        <v>15008</v>
      </c>
      <c r="J8" s="76">
        <f>I8/H8</f>
        <v>0.15784436427887802</v>
      </c>
    </row>
    <row r="9" spans="1:10" ht="18" customHeight="1" x14ac:dyDescent="0.25">
      <c r="A9" s="77" t="s">
        <v>77</v>
      </c>
      <c r="B9" s="75">
        <f t="shared" si="0"/>
        <v>205877</v>
      </c>
      <c r="C9" s="96">
        <f t="shared" si="0"/>
        <v>62919</v>
      </c>
      <c r="D9" s="76">
        <f>C9/B9</f>
        <v>0.30561451740602397</v>
      </c>
      <c r="E9" s="75">
        <v>107613</v>
      </c>
      <c r="F9" s="80">
        <v>31228</v>
      </c>
      <c r="G9" s="76">
        <f>F9/E9</f>
        <v>0.29018798844005833</v>
      </c>
      <c r="H9" s="75">
        <v>98264</v>
      </c>
      <c r="I9" s="80">
        <v>31691</v>
      </c>
      <c r="J9" s="76">
        <f>I9/H9</f>
        <v>0.32250875193356671</v>
      </c>
    </row>
    <row r="10" spans="1:10" ht="18" customHeight="1" x14ac:dyDescent="0.25">
      <c r="A10" s="77" t="s">
        <v>78</v>
      </c>
      <c r="B10" s="75">
        <f t="shared" si="0"/>
        <v>206882</v>
      </c>
      <c r="C10" s="96">
        <f t="shared" si="0"/>
        <v>67584</v>
      </c>
      <c r="D10" s="76">
        <f>C10/B10</f>
        <v>0.32667897642134164</v>
      </c>
      <c r="E10" s="75">
        <v>108129</v>
      </c>
      <c r="F10" s="80">
        <v>33329</v>
      </c>
      <c r="G10" s="76">
        <f>F10/E10</f>
        <v>0.30823368384059779</v>
      </c>
      <c r="H10" s="75">
        <v>98753</v>
      </c>
      <c r="I10" s="80">
        <v>34255</v>
      </c>
      <c r="J10" s="76">
        <f>I10/H10</f>
        <v>0.34687553795834053</v>
      </c>
    </row>
    <row r="11" spans="1:10" ht="18" customHeight="1" x14ac:dyDescent="0.25">
      <c r="A11" s="77" t="s">
        <v>79</v>
      </c>
      <c r="B11" s="75">
        <f t="shared" si="0"/>
        <v>208559</v>
      </c>
      <c r="C11" s="96">
        <f t="shared" si="0"/>
        <v>69168</v>
      </c>
      <c r="D11" s="76">
        <f>C11/B11</f>
        <v>0.33164715979650844</v>
      </c>
      <c r="E11" s="75">
        <v>108672</v>
      </c>
      <c r="F11" s="80">
        <v>34494</v>
      </c>
      <c r="G11" s="76">
        <f>F11/E11</f>
        <v>0.31741386925795051</v>
      </c>
      <c r="H11" s="75">
        <v>99887</v>
      </c>
      <c r="I11" s="80">
        <v>34674</v>
      </c>
      <c r="J11" s="76">
        <f>I11/H11</f>
        <v>0.3471322594531821</v>
      </c>
    </row>
    <row r="12" spans="1:10" ht="21.75" customHeight="1" x14ac:dyDescent="0.25">
      <c r="A12" s="99" t="s">
        <v>82</v>
      </c>
      <c r="B12" s="99"/>
      <c r="C12" s="99"/>
      <c r="D12" s="99"/>
      <c r="E12" s="99"/>
      <c r="F12" s="99"/>
      <c r="G12" s="99"/>
      <c r="H12" s="99"/>
      <c r="I12" s="99"/>
      <c r="J12" s="99"/>
    </row>
    <row r="13" spans="1:10" ht="18" customHeight="1" x14ac:dyDescent="0.25">
      <c r="A13" s="91" t="s">
        <v>83</v>
      </c>
      <c r="B13" s="96">
        <v>166350</v>
      </c>
      <c r="C13" s="100">
        <f t="shared" ref="C13:C34" si="1">F13+I13</f>
        <v>38322</v>
      </c>
      <c r="D13" s="101">
        <f t="shared" ref="D13:D34" si="2">C13/B13</f>
        <v>0.23036970243462579</v>
      </c>
      <c r="E13" s="98">
        <v>86707</v>
      </c>
      <c r="F13" s="80">
        <v>18964</v>
      </c>
      <c r="G13" s="76">
        <f t="shared" ref="G13:G34" si="3">F13/E13</f>
        <v>0.21871359867138754</v>
      </c>
      <c r="H13" s="75">
        <v>79643</v>
      </c>
      <c r="I13" s="80">
        <v>19358</v>
      </c>
      <c r="J13" s="101">
        <f t="shared" ref="J13:J34" si="4">I13/H13</f>
        <v>0.24305965370465704</v>
      </c>
    </row>
    <row r="14" spans="1:10" ht="18" customHeight="1" x14ac:dyDescent="0.25">
      <c r="A14" s="91" t="s">
        <v>84</v>
      </c>
      <c r="B14" s="96">
        <v>112778</v>
      </c>
      <c r="C14" s="100">
        <f t="shared" si="1"/>
        <v>32791</v>
      </c>
      <c r="D14" s="101">
        <f t="shared" si="2"/>
        <v>0.29075706254765998</v>
      </c>
      <c r="E14" s="75">
        <v>58692</v>
      </c>
      <c r="F14" s="80">
        <v>16199</v>
      </c>
      <c r="G14" s="76">
        <f t="shared" si="3"/>
        <v>0.27600013630477749</v>
      </c>
      <c r="H14" s="75">
        <v>54086</v>
      </c>
      <c r="I14" s="80">
        <v>16592</v>
      </c>
      <c r="J14" s="101">
        <f t="shared" si="4"/>
        <v>0.30677069851717637</v>
      </c>
    </row>
    <row r="15" spans="1:10" ht="18" customHeight="1" x14ac:dyDescent="0.25">
      <c r="A15" s="91" t="s">
        <v>86</v>
      </c>
      <c r="B15" s="96">
        <v>124480</v>
      </c>
      <c r="C15" s="100">
        <f t="shared" si="1"/>
        <v>36065</v>
      </c>
      <c r="D15" s="101">
        <f t="shared" si="2"/>
        <v>0.28972525706940871</v>
      </c>
      <c r="E15" s="75">
        <v>64820</v>
      </c>
      <c r="F15" s="80">
        <v>17674</v>
      </c>
      <c r="G15" s="76">
        <f t="shared" si="3"/>
        <v>0.27266275840789878</v>
      </c>
      <c r="H15" s="75">
        <v>59660</v>
      </c>
      <c r="I15" s="80">
        <v>18391</v>
      </c>
      <c r="J15" s="101">
        <f t="shared" si="4"/>
        <v>0.30826349312772378</v>
      </c>
    </row>
    <row r="16" spans="1:10" ht="18" customHeight="1" x14ac:dyDescent="0.25">
      <c r="A16" s="91" t="s">
        <v>87</v>
      </c>
      <c r="B16" s="96">
        <v>75228</v>
      </c>
      <c r="C16" s="100">
        <f t="shared" si="1"/>
        <v>17607</v>
      </c>
      <c r="D16" s="101">
        <f t="shared" si="2"/>
        <v>0.23404849258254906</v>
      </c>
      <c r="E16" s="75">
        <v>39174</v>
      </c>
      <c r="F16" s="80">
        <v>8761</v>
      </c>
      <c r="G16" s="76">
        <f t="shared" si="3"/>
        <v>0.22364323275642006</v>
      </c>
      <c r="H16" s="75">
        <v>36054</v>
      </c>
      <c r="I16" s="80">
        <v>8846</v>
      </c>
      <c r="J16" s="101">
        <f t="shared" si="4"/>
        <v>0.24535419093581851</v>
      </c>
    </row>
    <row r="17" spans="1:11" ht="18" customHeight="1" x14ac:dyDescent="0.25">
      <c r="A17" s="91" t="s">
        <v>88</v>
      </c>
      <c r="B17" s="96">
        <v>113113</v>
      </c>
      <c r="C17" s="100">
        <f t="shared" si="1"/>
        <v>23085</v>
      </c>
      <c r="D17" s="101">
        <f t="shared" si="2"/>
        <v>0.20408794745077932</v>
      </c>
      <c r="E17" s="75">
        <v>58790</v>
      </c>
      <c r="F17" s="80">
        <v>11442</v>
      </c>
      <c r="G17" s="76">
        <f t="shared" si="3"/>
        <v>0.19462493621364177</v>
      </c>
      <c r="H17" s="75">
        <v>54323</v>
      </c>
      <c r="I17" s="80">
        <v>11643</v>
      </c>
      <c r="J17" s="101">
        <f t="shared" si="4"/>
        <v>0.21432910553540857</v>
      </c>
    </row>
    <row r="18" spans="1:11" ht="18" customHeight="1" x14ac:dyDescent="0.25">
      <c r="A18" s="91" t="s">
        <v>89</v>
      </c>
      <c r="B18" s="96">
        <v>18583</v>
      </c>
      <c r="C18" s="100">
        <f t="shared" si="1"/>
        <v>2619</v>
      </c>
      <c r="D18" s="101">
        <f t="shared" si="2"/>
        <v>0.14093526341279664</v>
      </c>
      <c r="E18" s="75">
        <v>9692</v>
      </c>
      <c r="F18" s="80">
        <v>1391</v>
      </c>
      <c r="G18" s="76">
        <f t="shared" si="3"/>
        <v>0.14352042921997524</v>
      </c>
      <c r="H18" s="75">
        <v>8891</v>
      </c>
      <c r="I18" s="80">
        <v>1228</v>
      </c>
      <c r="J18" s="101">
        <f t="shared" si="4"/>
        <v>0.13811719716567314</v>
      </c>
    </row>
    <row r="19" spans="1:11" ht="18" customHeight="1" x14ac:dyDescent="0.25">
      <c r="A19" s="91" t="s">
        <v>110</v>
      </c>
      <c r="B19" s="96">
        <v>101560</v>
      </c>
      <c r="C19" s="100">
        <f t="shared" si="1"/>
        <v>24760</v>
      </c>
      <c r="D19" s="101">
        <f t="shared" si="2"/>
        <v>0.24379677038204017</v>
      </c>
      <c r="E19" s="98">
        <v>53181</v>
      </c>
      <c r="F19" s="80">
        <v>12149</v>
      </c>
      <c r="G19" s="76">
        <f t="shared" si="3"/>
        <v>0.2284462496004212</v>
      </c>
      <c r="H19" s="98">
        <v>48379</v>
      </c>
      <c r="I19" s="80">
        <v>12611</v>
      </c>
      <c r="J19" s="101">
        <f t="shared" si="4"/>
        <v>0.26067095227268028</v>
      </c>
      <c r="K19" s="95"/>
    </row>
    <row r="20" spans="1:11" ht="18" customHeight="1" x14ac:dyDescent="0.25">
      <c r="A20" s="91" t="s">
        <v>90</v>
      </c>
      <c r="B20" s="96">
        <v>30377</v>
      </c>
      <c r="C20" s="100">
        <f t="shared" si="1"/>
        <v>7172</v>
      </c>
      <c r="D20" s="101">
        <f t="shared" si="2"/>
        <v>0.23609968067946144</v>
      </c>
      <c r="E20" s="75">
        <v>15986</v>
      </c>
      <c r="F20" s="80">
        <v>3534</v>
      </c>
      <c r="G20" s="76">
        <f t="shared" si="3"/>
        <v>0.22106843488052044</v>
      </c>
      <c r="H20" s="75">
        <v>14391</v>
      </c>
      <c r="I20" s="80">
        <v>3638</v>
      </c>
      <c r="J20" s="101">
        <f t="shared" si="4"/>
        <v>0.25279688694322838</v>
      </c>
    </row>
    <row r="21" spans="1:11" ht="18" customHeight="1" x14ac:dyDescent="0.25">
      <c r="A21" s="91" t="s">
        <v>91</v>
      </c>
      <c r="B21" s="96">
        <v>24824</v>
      </c>
      <c r="C21" s="100">
        <f t="shared" si="1"/>
        <v>3302</v>
      </c>
      <c r="D21" s="101">
        <f t="shared" si="2"/>
        <v>0.13301643570737995</v>
      </c>
      <c r="E21" s="75">
        <v>13050</v>
      </c>
      <c r="F21" s="80">
        <v>1687</v>
      </c>
      <c r="G21" s="76">
        <f t="shared" si="3"/>
        <v>0.12927203065134099</v>
      </c>
      <c r="H21" s="75">
        <v>11774</v>
      </c>
      <c r="I21" s="80">
        <v>1615</v>
      </c>
      <c r="J21" s="101">
        <f t="shared" si="4"/>
        <v>0.13716663835569901</v>
      </c>
    </row>
    <row r="22" spans="1:11" ht="18" customHeight="1" x14ac:dyDescent="0.25">
      <c r="A22" s="91" t="s">
        <v>92</v>
      </c>
      <c r="B22" s="96">
        <v>59519</v>
      </c>
      <c r="C22" s="100">
        <f t="shared" si="1"/>
        <v>11915</v>
      </c>
      <c r="D22" s="101">
        <f t="shared" si="2"/>
        <v>0.20018817520455653</v>
      </c>
      <c r="E22" s="75">
        <v>31196</v>
      </c>
      <c r="F22" s="80">
        <v>5876</v>
      </c>
      <c r="G22" s="76">
        <f t="shared" si="3"/>
        <v>0.18835748172842673</v>
      </c>
      <c r="H22" s="75">
        <v>28323</v>
      </c>
      <c r="I22" s="80">
        <v>6039</v>
      </c>
      <c r="J22" s="101">
        <f t="shared" si="4"/>
        <v>0.21321893867175087</v>
      </c>
    </row>
    <row r="23" spans="1:11" ht="18" customHeight="1" x14ac:dyDescent="0.25">
      <c r="A23" s="91" t="s">
        <v>93</v>
      </c>
      <c r="B23" s="96">
        <v>20882</v>
      </c>
      <c r="C23" s="100">
        <f t="shared" si="1"/>
        <v>3311</v>
      </c>
      <c r="D23" s="101">
        <f t="shared" si="2"/>
        <v>0.15855760942438463</v>
      </c>
      <c r="E23" s="75">
        <v>10867</v>
      </c>
      <c r="F23" s="80">
        <v>1674</v>
      </c>
      <c r="G23" s="76">
        <f t="shared" si="3"/>
        <v>0.15404435446765435</v>
      </c>
      <c r="H23" s="75">
        <v>10015</v>
      </c>
      <c r="I23" s="80">
        <v>1637</v>
      </c>
      <c r="J23" s="101">
        <f t="shared" si="4"/>
        <v>0.16345481777333998</v>
      </c>
    </row>
    <row r="24" spans="1:11" ht="18" customHeight="1" x14ac:dyDescent="0.25">
      <c r="A24" s="91" t="s">
        <v>94</v>
      </c>
      <c r="B24" s="96">
        <v>30173</v>
      </c>
      <c r="C24" s="100">
        <f t="shared" si="1"/>
        <v>3944</v>
      </c>
      <c r="D24" s="101">
        <f t="shared" si="2"/>
        <v>0.13071288900672787</v>
      </c>
      <c r="E24" s="75">
        <v>15972</v>
      </c>
      <c r="F24" s="80">
        <v>1914</v>
      </c>
      <c r="G24" s="76">
        <f t="shared" si="3"/>
        <v>0.11983471074380166</v>
      </c>
      <c r="H24" s="75">
        <v>14201</v>
      </c>
      <c r="I24" s="80">
        <v>2030</v>
      </c>
      <c r="J24" s="101">
        <f t="shared" si="4"/>
        <v>0.14294767974086331</v>
      </c>
    </row>
    <row r="25" spans="1:11" ht="18" customHeight="1" x14ac:dyDescent="0.25">
      <c r="A25" s="91" t="s">
        <v>95</v>
      </c>
      <c r="B25" s="96">
        <v>21532</v>
      </c>
      <c r="C25" s="100">
        <f t="shared" si="1"/>
        <v>1929</v>
      </c>
      <c r="D25" s="101">
        <f t="shared" si="2"/>
        <v>8.9587590562883151E-2</v>
      </c>
      <c r="E25" s="75">
        <v>11276</v>
      </c>
      <c r="F25" s="80">
        <v>916</v>
      </c>
      <c r="G25" s="76">
        <f t="shared" si="3"/>
        <v>8.1234480312167429E-2</v>
      </c>
      <c r="H25" s="75">
        <v>10256</v>
      </c>
      <c r="I25" s="80">
        <v>1013</v>
      </c>
      <c r="J25" s="101">
        <f t="shared" si="4"/>
        <v>9.8771450858034321E-2</v>
      </c>
    </row>
    <row r="26" spans="1:11" ht="18" customHeight="1" x14ac:dyDescent="0.25">
      <c r="A26" s="91" t="s">
        <v>96</v>
      </c>
      <c r="B26" s="96">
        <v>33351</v>
      </c>
      <c r="C26" s="100">
        <f t="shared" si="1"/>
        <v>3163</v>
      </c>
      <c r="D26" s="101">
        <f t="shared" si="2"/>
        <v>9.4839734940481549E-2</v>
      </c>
      <c r="E26" s="75">
        <v>17429</v>
      </c>
      <c r="F26" s="80">
        <v>1563</v>
      </c>
      <c r="G26" s="76">
        <f t="shared" si="3"/>
        <v>8.9678122669114693E-2</v>
      </c>
      <c r="H26" s="75">
        <v>15922</v>
      </c>
      <c r="I26" s="80">
        <v>1600</v>
      </c>
      <c r="J26" s="101">
        <f t="shared" si="4"/>
        <v>0.10048988820499938</v>
      </c>
    </row>
    <row r="27" spans="1:11" ht="18" customHeight="1" x14ac:dyDescent="0.25">
      <c r="A27" s="91" t="s">
        <v>97</v>
      </c>
      <c r="B27" s="96">
        <v>9924</v>
      </c>
      <c r="C27" s="100">
        <f t="shared" si="1"/>
        <v>1902</v>
      </c>
      <c r="D27" s="101">
        <f t="shared" si="2"/>
        <v>0.19165659008464328</v>
      </c>
      <c r="E27" s="75">
        <v>5219</v>
      </c>
      <c r="F27" s="80">
        <v>1017</v>
      </c>
      <c r="G27" s="76">
        <f t="shared" si="3"/>
        <v>0.19486491665069935</v>
      </c>
      <c r="H27" s="75">
        <v>4705</v>
      </c>
      <c r="I27" s="80">
        <v>885</v>
      </c>
      <c r="J27" s="101">
        <f t="shared" si="4"/>
        <v>0.18809776833156217</v>
      </c>
    </row>
    <row r="28" spans="1:11" ht="18" customHeight="1" x14ac:dyDescent="0.25">
      <c r="A28" s="91" t="s">
        <v>98</v>
      </c>
      <c r="B28" s="96">
        <v>13775</v>
      </c>
      <c r="C28" s="100">
        <f t="shared" si="1"/>
        <v>2206</v>
      </c>
      <c r="D28" s="101">
        <f t="shared" si="2"/>
        <v>0.16014519056261342</v>
      </c>
      <c r="E28" s="75">
        <v>7192</v>
      </c>
      <c r="F28" s="80">
        <v>1095</v>
      </c>
      <c r="G28" s="76">
        <f t="shared" si="3"/>
        <v>0.15225250278086763</v>
      </c>
      <c r="H28" s="75">
        <v>6583</v>
      </c>
      <c r="I28" s="80">
        <v>1111</v>
      </c>
      <c r="J28" s="101">
        <f t="shared" si="4"/>
        <v>0.16876803888804495</v>
      </c>
    </row>
    <row r="29" spans="1:11" ht="18" customHeight="1" x14ac:dyDescent="0.25">
      <c r="A29" s="91" t="s">
        <v>99</v>
      </c>
      <c r="B29" s="96">
        <v>3856</v>
      </c>
      <c r="C29" s="100">
        <f t="shared" si="1"/>
        <v>538</v>
      </c>
      <c r="D29" s="101">
        <f t="shared" si="2"/>
        <v>0.13952282157676349</v>
      </c>
      <c r="E29" s="75">
        <v>1989</v>
      </c>
      <c r="F29" s="80">
        <v>255</v>
      </c>
      <c r="G29" s="76">
        <f t="shared" si="3"/>
        <v>0.12820512820512819</v>
      </c>
      <c r="H29" s="75">
        <v>1867</v>
      </c>
      <c r="I29" s="80">
        <v>283</v>
      </c>
      <c r="J29" s="101">
        <f t="shared" si="4"/>
        <v>0.15158007498660953</v>
      </c>
    </row>
    <row r="30" spans="1:11" ht="18" customHeight="1" x14ac:dyDescent="0.25">
      <c r="A30" s="91" t="s">
        <v>100</v>
      </c>
      <c r="B30" s="96">
        <v>13829</v>
      </c>
      <c r="C30" s="100">
        <f t="shared" si="1"/>
        <v>2427</v>
      </c>
      <c r="D30" s="101">
        <f t="shared" si="2"/>
        <v>0.17550075927398945</v>
      </c>
      <c r="E30" s="75">
        <v>7178</v>
      </c>
      <c r="F30" s="80">
        <v>1190</v>
      </c>
      <c r="G30" s="76">
        <f t="shared" si="3"/>
        <v>0.16578434104207301</v>
      </c>
      <c r="H30" s="75">
        <v>6651</v>
      </c>
      <c r="I30" s="80">
        <v>1237</v>
      </c>
      <c r="J30" s="101">
        <f t="shared" si="4"/>
        <v>0.18598706961359193</v>
      </c>
    </row>
    <row r="31" spans="1:11" ht="18" customHeight="1" x14ac:dyDescent="0.25">
      <c r="A31" s="91" t="s">
        <v>101</v>
      </c>
      <c r="B31" s="96">
        <v>24759</v>
      </c>
      <c r="C31" s="100">
        <f t="shared" si="1"/>
        <v>7766</v>
      </c>
      <c r="D31" s="101">
        <f t="shared" si="2"/>
        <v>0.3136637182438709</v>
      </c>
      <c r="E31" s="75">
        <v>12891</v>
      </c>
      <c r="F31" s="80">
        <v>3845</v>
      </c>
      <c r="G31" s="76">
        <f t="shared" si="3"/>
        <v>0.2982701109301063</v>
      </c>
      <c r="H31" s="75">
        <v>11868</v>
      </c>
      <c r="I31" s="80">
        <v>3921</v>
      </c>
      <c r="J31" s="101">
        <f t="shared" si="4"/>
        <v>0.33038422649140547</v>
      </c>
    </row>
    <row r="32" spans="1:11" ht="18" customHeight="1" x14ac:dyDescent="0.25">
      <c r="A32" s="91" t="s">
        <v>102</v>
      </c>
      <c r="B32" s="96">
        <v>11342</v>
      </c>
      <c r="C32" s="100">
        <f t="shared" si="1"/>
        <v>4725</v>
      </c>
      <c r="D32" s="101">
        <f t="shared" si="2"/>
        <v>0.41659319344031037</v>
      </c>
      <c r="E32" s="75">
        <v>5978</v>
      </c>
      <c r="F32" s="80">
        <v>2392</v>
      </c>
      <c r="G32" s="76">
        <f t="shared" si="3"/>
        <v>0.40013382402141184</v>
      </c>
      <c r="H32" s="75">
        <v>5364</v>
      </c>
      <c r="I32" s="80">
        <v>2333</v>
      </c>
      <c r="J32" s="101">
        <f t="shared" si="4"/>
        <v>0.43493661446681581</v>
      </c>
    </row>
    <row r="33" spans="1:10" ht="18" customHeight="1" x14ac:dyDescent="0.25">
      <c r="A33" s="91" t="s">
        <v>103</v>
      </c>
      <c r="B33" s="96">
        <v>4641</v>
      </c>
      <c r="C33" s="100">
        <f t="shared" si="1"/>
        <v>419</v>
      </c>
      <c r="D33" s="101">
        <f t="shared" si="2"/>
        <v>9.0282266752854987E-2</v>
      </c>
      <c r="E33" s="75">
        <v>2396</v>
      </c>
      <c r="F33" s="80">
        <v>204</v>
      </c>
      <c r="G33" s="76">
        <f t="shared" si="3"/>
        <v>8.5141903171953262E-2</v>
      </c>
      <c r="H33" s="75">
        <v>2245</v>
      </c>
      <c r="I33" s="80">
        <v>215</v>
      </c>
      <c r="J33" s="101">
        <f t="shared" si="4"/>
        <v>9.5768374164810696E-2</v>
      </c>
    </row>
    <row r="34" spans="1:10" ht="18" customHeight="1" x14ac:dyDescent="0.25">
      <c r="A34" s="91" t="s">
        <v>104</v>
      </c>
      <c r="B34" s="96">
        <v>494</v>
      </c>
      <c r="C34" s="100">
        <f t="shared" si="1"/>
        <v>60</v>
      </c>
      <c r="D34" s="101">
        <f t="shared" si="2"/>
        <v>0.1214574898785425</v>
      </c>
      <c r="E34" s="75">
        <v>271</v>
      </c>
      <c r="F34" s="80">
        <v>24</v>
      </c>
      <c r="G34" s="76">
        <f t="shared" si="3"/>
        <v>8.8560885608856083E-2</v>
      </c>
      <c r="H34" s="75">
        <v>223</v>
      </c>
      <c r="I34" s="80">
        <v>36</v>
      </c>
      <c r="J34" s="101">
        <f t="shared" si="4"/>
        <v>0.16143497757847533</v>
      </c>
    </row>
    <row r="35" spans="1:10" ht="21.75" customHeight="1" x14ac:dyDescent="0.25">
      <c r="A35" s="87" t="s">
        <v>111</v>
      </c>
      <c r="B35" s="87"/>
      <c r="C35" s="92"/>
      <c r="D35" s="93"/>
      <c r="E35" s="92"/>
      <c r="F35" s="92"/>
      <c r="G35" s="92"/>
      <c r="H35" s="92"/>
      <c r="I35" s="92"/>
      <c r="J35" s="92"/>
    </row>
    <row r="36" spans="1:10" ht="18.75" customHeight="1" x14ac:dyDescent="0.25">
      <c r="A36" s="83" t="s">
        <v>112</v>
      </c>
      <c r="B36" s="88" t="s">
        <v>113</v>
      </c>
      <c r="C36" s="88"/>
      <c r="D36" s="88"/>
      <c r="E36" s="88"/>
      <c r="F36" s="88"/>
      <c r="G36" s="88"/>
      <c r="H36" s="88"/>
      <c r="I36" s="88"/>
      <c r="J36" s="88"/>
    </row>
    <row r="37" spans="1:10" x14ac:dyDescent="0.25">
      <c r="A37" s="83" t="s">
        <v>114</v>
      </c>
      <c r="B37" s="88" t="s">
        <v>115</v>
      </c>
      <c r="C37" s="88"/>
      <c r="D37" s="88"/>
      <c r="E37" s="88"/>
      <c r="F37" s="88"/>
      <c r="G37" s="88"/>
      <c r="H37" s="88"/>
      <c r="I37" s="88"/>
      <c r="J37" s="88"/>
    </row>
  </sheetData>
  <mergeCells count="11">
    <mergeCell ref="A6:J6"/>
    <mergeCell ref="A12:J12"/>
    <mergeCell ref="A35:B35"/>
    <mergeCell ref="B36:J36"/>
    <mergeCell ref="B37:J37"/>
    <mergeCell ref="A1:J1"/>
    <mergeCell ref="A2:J2"/>
    <mergeCell ref="A3:A4"/>
    <mergeCell ref="B3:D3"/>
    <mergeCell ref="E3:G3"/>
    <mergeCell ref="H3:J3"/>
  </mergeCells>
  <phoneticPr fontId="23" type="noConversion"/>
  <printOptions horizontalCentered="1"/>
  <pageMargins left="0.4334645669291341" right="0.4334645669291341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7.5" customWidth="1"/>
    <col min="8" max="9" width="9.25" customWidth="1"/>
    <col min="10" max="10" width="7.5" customWidth="1"/>
    <col min="11" max="1024" width="8.125" customWidth="1"/>
    <col min="1025" max="1025" width="9" customWidth="1"/>
  </cols>
  <sheetData>
    <row r="1" spans="1:10" ht="21" customHeight="1" x14ac:dyDescent="0.25">
      <c r="A1" s="70" t="s">
        <v>71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" customHeight="1" x14ac:dyDescent="0.25">
      <c r="A2" s="84" t="s">
        <v>120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20.25" customHeight="1" x14ac:dyDescent="0.25">
      <c r="A3" s="85" t="s">
        <v>2</v>
      </c>
      <c r="B3" s="85" t="s">
        <v>3</v>
      </c>
      <c r="C3" s="85"/>
      <c r="D3" s="85"/>
      <c r="E3" s="85" t="s">
        <v>4</v>
      </c>
      <c r="F3" s="85"/>
      <c r="G3" s="85"/>
      <c r="H3" s="85" t="s">
        <v>5</v>
      </c>
      <c r="I3" s="85"/>
      <c r="J3" s="85"/>
    </row>
    <row r="4" spans="1:10" ht="39" customHeight="1" x14ac:dyDescent="0.25">
      <c r="A4" s="85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0" ht="22.5" customHeight="1" x14ac:dyDescent="0.25">
      <c r="A5" s="94" t="s">
        <v>118</v>
      </c>
      <c r="B5" s="75">
        <f>SUM(B7:B11)</f>
        <v>1038296</v>
      </c>
      <c r="C5" s="75">
        <f>SUM(C7:C11)</f>
        <v>210228</v>
      </c>
      <c r="D5" s="76">
        <f>C5/B5</f>
        <v>0.20247405364173607</v>
      </c>
      <c r="E5" s="75">
        <f>SUM(E7:E11)</f>
        <v>542786</v>
      </c>
      <c r="F5" s="75">
        <f>SUM(F7:F11)</f>
        <v>103132</v>
      </c>
      <c r="G5" s="76">
        <f>F5/E5</f>
        <v>0.19000490064224207</v>
      </c>
      <c r="H5" s="75">
        <f>SUM(H7:H11)</f>
        <v>495510</v>
      </c>
      <c r="I5" s="75">
        <f>SUM(I7:I11)</f>
        <v>107096</v>
      </c>
      <c r="J5" s="76">
        <f>I5/H5</f>
        <v>0.21613287320134811</v>
      </c>
    </row>
    <row r="6" spans="1:10" ht="21.75" customHeight="1" x14ac:dyDescent="0.25">
      <c r="A6" s="99" t="s">
        <v>74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8" customHeight="1" x14ac:dyDescent="0.25">
      <c r="A7" s="77" t="s">
        <v>75</v>
      </c>
      <c r="B7" s="75">
        <f t="shared" ref="B7:C11" si="0">E7+H7</f>
        <v>198792</v>
      </c>
      <c r="C7" s="96">
        <f t="shared" si="0"/>
        <v>969</v>
      </c>
      <c r="D7" s="76">
        <f>C7/B7</f>
        <v>4.8744416274296752E-3</v>
      </c>
      <c r="E7" s="75">
        <v>103901</v>
      </c>
      <c r="F7" s="78">
        <v>418</v>
      </c>
      <c r="G7" s="76">
        <f>F7/E7</f>
        <v>4.023060413278024E-3</v>
      </c>
      <c r="H7" s="75">
        <v>94891</v>
      </c>
      <c r="I7" s="78">
        <v>551</v>
      </c>
      <c r="J7" s="76">
        <f>I7/H7</f>
        <v>5.8066623810477287E-3</v>
      </c>
    </row>
    <row r="8" spans="1:10" ht="18" customHeight="1" x14ac:dyDescent="0.25">
      <c r="A8" s="77" t="s">
        <v>76</v>
      </c>
      <c r="B8" s="75">
        <f t="shared" si="0"/>
        <v>205828</v>
      </c>
      <c r="C8" s="96">
        <f t="shared" si="0"/>
        <v>25205</v>
      </c>
      <c r="D8" s="76">
        <f>C8/B8</f>
        <v>0.12245661426045047</v>
      </c>
      <c r="E8" s="75">
        <v>107606</v>
      </c>
      <c r="F8" s="78">
        <v>12188</v>
      </c>
      <c r="G8" s="76">
        <f>F8/E8</f>
        <v>0.113265059569169</v>
      </c>
      <c r="H8" s="75">
        <v>98222</v>
      </c>
      <c r="I8" s="78">
        <v>13017</v>
      </c>
      <c r="J8" s="76">
        <f>I8/H8</f>
        <v>0.132526317932846</v>
      </c>
    </row>
    <row r="9" spans="1:10" ht="18" customHeight="1" x14ac:dyDescent="0.25">
      <c r="A9" s="77" t="s">
        <v>77</v>
      </c>
      <c r="B9" s="75">
        <f t="shared" si="0"/>
        <v>206680</v>
      </c>
      <c r="C9" s="96">
        <f t="shared" si="0"/>
        <v>55143</v>
      </c>
      <c r="D9" s="76">
        <f>C9/B9</f>
        <v>0.26680375459647765</v>
      </c>
      <c r="E9" s="75">
        <v>108014</v>
      </c>
      <c r="F9" s="78">
        <v>27266</v>
      </c>
      <c r="G9" s="76">
        <f>F9/E9</f>
        <v>0.25243024052437646</v>
      </c>
      <c r="H9" s="75">
        <v>98666</v>
      </c>
      <c r="I9" s="78">
        <v>27877</v>
      </c>
      <c r="J9" s="76">
        <f>I9/H9</f>
        <v>0.2825390712099406</v>
      </c>
    </row>
    <row r="10" spans="1:10" ht="18" customHeight="1" x14ac:dyDescent="0.25">
      <c r="A10" s="77" t="s">
        <v>78</v>
      </c>
      <c r="B10" s="75">
        <f t="shared" si="0"/>
        <v>208261</v>
      </c>
      <c r="C10" s="96">
        <f t="shared" si="0"/>
        <v>61754</v>
      </c>
      <c r="D10" s="76">
        <f>C10/B10</f>
        <v>0.296522152491345</v>
      </c>
      <c r="E10" s="75">
        <v>108505</v>
      </c>
      <c r="F10" s="78">
        <v>30288</v>
      </c>
      <c r="G10" s="76">
        <f>F10/E10</f>
        <v>0.27913921017464632</v>
      </c>
      <c r="H10" s="75">
        <v>99756</v>
      </c>
      <c r="I10" s="78">
        <v>31466</v>
      </c>
      <c r="J10" s="76">
        <f>I10/H10</f>
        <v>0.31542964834195436</v>
      </c>
    </row>
    <row r="11" spans="1:10" ht="18" customHeight="1" x14ac:dyDescent="0.25">
      <c r="A11" s="77" t="s">
        <v>79</v>
      </c>
      <c r="B11" s="75">
        <f t="shared" si="0"/>
        <v>218735</v>
      </c>
      <c r="C11" s="96">
        <f t="shared" si="0"/>
        <v>67157</v>
      </c>
      <c r="D11" s="76">
        <f>C11/B11</f>
        <v>0.30702448167874369</v>
      </c>
      <c r="E11" s="75">
        <v>114760</v>
      </c>
      <c r="F11" s="78">
        <v>32972</v>
      </c>
      <c r="G11" s="76">
        <f>F11/E11</f>
        <v>0.28731265249215754</v>
      </c>
      <c r="H11" s="75">
        <v>103975</v>
      </c>
      <c r="I11" s="78">
        <v>34185</v>
      </c>
      <c r="J11" s="76">
        <f>I11/H11</f>
        <v>0.32878095696080789</v>
      </c>
    </row>
    <row r="12" spans="1:10" ht="21.75" customHeight="1" x14ac:dyDescent="0.25">
      <c r="A12" s="99" t="s">
        <v>82</v>
      </c>
      <c r="B12" s="99"/>
      <c r="C12" s="99"/>
      <c r="D12" s="99"/>
      <c r="E12" s="99"/>
      <c r="F12" s="99"/>
      <c r="G12" s="99"/>
      <c r="H12" s="99"/>
      <c r="I12" s="99"/>
      <c r="J12" s="99"/>
    </row>
    <row r="13" spans="1:10" ht="18" customHeight="1" x14ac:dyDescent="0.25">
      <c r="A13" s="91" t="s">
        <v>121</v>
      </c>
      <c r="B13" s="75">
        <v>169853</v>
      </c>
      <c r="C13" s="97">
        <f t="shared" ref="C13:C37" si="1">F13+I13</f>
        <v>33966</v>
      </c>
      <c r="D13" s="76">
        <f t="shared" ref="D13:D37" si="2">C13/B13</f>
        <v>0.19997291775829687</v>
      </c>
      <c r="E13" s="75">
        <v>88672</v>
      </c>
      <c r="F13" s="80">
        <v>16861</v>
      </c>
      <c r="G13" s="76">
        <f t="shared" ref="G13:G37" si="3">F13/E13</f>
        <v>0.19015021652832911</v>
      </c>
      <c r="H13" s="75">
        <v>81181</v>
      </c>
      <c r="I13" s="80">
        <v>17105</v>
      </c>
      <c r="J13" s="76">
        <f t="shared" ref="J13:J37" si="4">I13/H13</f>
        <v>0.21070201155442775</v>
      </c>
    </row>
    <row r="14" spans="1:10" ht="18" customHeight="1" x14ac:dyDescent="0.25">
      <c r="A14" s="91" t="s">
        <v>84</v>
      </c>
      <c r="B14" s="75">
        <v>110307</v>
      </c>
      <c r="C14" s="97">
        <f t="shared" si="1"/>
        <v>29342</v>
      </c>
      <c r="D14" s="76">
        <f t="shared" si="2"/>
        <v>0.26600306417543762</v>
      </c>
      <c r="E14" s="75">
        <v>57632</v>
      </c>
      <c r="F14" s="80">
        <v>14283</v>
      </c>
      <c r="G14" s="76">
        <f t="shared" si="3"/>
        <v>0.24783106607440311</v>
      </c>
      <c r="H14" s="75">
        <v>52675</v>
      </c>
      <c r="I14" s="80">
        <v>15059</v>
      </c>
      <c r="J14" s="76">
        <f t="shared" si="4"/>
        <v>0.28588514475557664</v>
      </c>
    </row>
    <row r="15" spans="1:10" x14ac:dyDescent="0.25">
      <c r="A15" s="91" t="s">
        <v>88</v>
      </c>
      <c r="B15" s="75">
        <v>63296</v>
      </c>
      <c r="C15" s="97">
        <f t="shared" si="1"/>
        <v>13148</v>
      </c>
      <c r="D15" s="76">
        <f t="shared" si="2"/>
        <v>0.20772244691607686</v>
      </c>
      <c r="E15" s="75">
        <v>33052</v>
      </c>
      <c r="F15" s="80">
        <v>6484</v>
      </c>
      <c r="G15" s="76">
        <f t="shared" si="3"/>
        <v>0.19617572310298922</v>
      </c>
      <c r="H15" s="75">
        <v>30244</v>
      </c>
      <c r="I15" s="80">
        <v>6664</v>
      </c>
      <c r="J15" s="76">
        <f t="shared" si="4"/>
        <v>0.22034122470572676</v>
      </c>
    </row>
    <row r="16" spans="1:10" ht="18" customHeight="1" x14ac:dyDescent="0.25">
      <c r="A16" s="91" t="s">
        <v>89</v>
      </c>
      <c r="B16" s="75">
        <v>19320</v>
      </c>
      <c r="C16" s="97">
        <f t="shared" si="1"/>
        <v>2558</v>
      </c>
      <c r="D16" s="76">
        <f t="shared" si="2"/>
        <v>0.1324016563146998</v>
      </c>
      <c r="E16" s="75">
        <v>10060</v>
      </c>
      <c r="F16" s="80">
        <v>1288</v>
      </c>
      <c r="G16" s="76">
        <f t="shared" si="3"/>
        <v>0.12803180914512924</v>
      </c>
      <c r="H16" s="75">
        <v>9260</v>
      </c>
      <c r="I16" s="80">
        <v>1270</v>
      </c>
      <c r="J16" s="76">
        <f t="shared" si="4"/>
        <v>0.13714902807775378</v>
      </c>
    </row>
    <row r="17" spans="1:10" ht="18" customHeight="1" x14ac:dyDescent="0.25">
      <c r="A17" s="91" t="s">
        <v>110</v>
      </c>
      <c r="B17" s="75">
        <v>102859</v>
      </c>
      <c r="C17" s="97">
        <f t="shared" si="1"/>
        <v>22849</v>
      </c>
      <c r="D17" s="76">
        <f t="shared" si="2"/>
        <v>0.22213904471169271</v>
      </c>
      <c r="E17" s="75">
        <v>53945</v>
      </c>
      <c r="F17" s="80">
        <v>10990</v>
      </c>
      <c r="G17" s="76">
        <f t="shared" si="3"/>
        <v>0.20372601723978126</v>
      </c>
      <c r="H17" s="75">
        <v>48914</v>
      </c>
      <c r="I17" s="80">
        <v>11859</v>
      </c>
      <c r="J17" s="76">
        <f t="shared" si="4"/>
        <v>0.2424459255019013</v>
      </c>
    </row>
    <row r="18" spans="1:10" ht="18" customHeight="1" x14ac:dyDescent="0.25">
      <c r="A18" s="91" t="s">
        <v>90</v>
      </c>
      <c r="B18" s="75">
        <v>30695</v>
      </c>
      <c r="C18" s="97">
        <f t="shared" si="1"/>
        <v>5950</v>
      </c>
      <c r="D18" s="76">
        <f t="shared" si="2"/>
        <v>0.19384264538198404</v>
      </c>
      <c r="E18" s="75">
        <v>16142</v>
      </c>
      <c r="F18" s="80">
        <v>2944</v>
      </c>
      <c r="G18" s="76">
        <f t="shared" si="3"/>
        <v>0.18238136538223268</v>
      </c>
      <c r="H18" s="75">
        <v>14553</v>
      </c>
      <c r="I18" s="80">
        <v>3006</v>
      </c>
      <c r="J18" s="76">
        <f t="shared" si="4"/>
        <v>0.20655534941249226</v>
      </c>
    </row>
    <row r="19" spans="1:10" ht="18" customHeight="1" x14ac:dyDescent="0.25">
      <c r="A19" s="91" t="s">
        <v>91</v>
      </c>
      <c r="B19" s="75">
        <v>26006</v>
      </c>
      <c r="C19" s="97">
        <f t="shared" si="1"/>
        <v>3181</v>
      </c>
      <c r="D19" s="76">
        <f t="shared" si="2"/>
        <v>0.12231792663231562</v>
      </c>
      <c r="E19" s="75">
        <v>13748</v>
      </c>
      <c r="F19" s="80">
        <v>1551</v>
      </c>
      <c r="G19" s="76">
        <f t="shared" si="3"/>
        <v>0.11281640965958685</v>
      </c>
      <c r="H19" s="75">
        <v>12258</v>
      </c>
      <c r="I19" s="80">
        <v>1630</v>
      </c>
      <c r="J19" s="76">
        <f t="shared" si="4"/>
        <v>0.13297438407570566</v>
      </c>
    </row>
    <row r="20" spans="1:10" ht="18" customHeight="1" x14ac:dyDescent="0.25">
      <c r="A20" s="91" t="s">
        <v>122</v>
      </c>
      <c r="B20" s="75">
        <v>76510</v>
      </c>
      <c r="C20" s="97">
        <f t="shared" si="1"/>
        <v>11987</v>
      </c>
      <c r="D20" s="76">
        <f t="shared" si="2"/>
        <v>0.15667233041432493</v>
      </c>
      <c r="E20" s="75">
        <v>39678</v>
      </c>
      <c r="F20" s="80">
        <v>5924</v>
      </c>
      <c r="G20" s="76">
        <f t="shared" si="3"/>
        <v>0.14930188013508747</v>
      </c>
      <c r="H20" s="75">
        <v>36832</v>
      </c>
      <c r="I20" s="80">
        <v>6063</v>
      </c>
      <c r="J20" s="76">
        <f t="shared" si="4"/>
        <v>0.16461229365768898</v>
      </c>
    </row>
    <row r="21" spans="1:10" ht="18" customHeight="1" x14ac:dyDescent="0.25">
      <c r="A21" s="91" t="s">
        <v>92</v>
      </c>
      <c r="B21" s="75">
        <v>61878</v>
      </c>
      <c r="C21" s="97">
        <f t="shared" si="1"/>
        <v>12190</v>
      </c>
      <c r="D21" s="76">
        <f t="shared" si="2"/>
        <v>0.19700054946830861</v>
      </c>
      <c r="E21" s="75">
        <v>32525</v>
      </c>
      <c r="F21" s="80">
        <v>5940</v>
      </c>
      <c r="G21" s="76">
        <f t="shared" si="3"/>
        <v>0.18262874711760185</v>
      </c>
      <c r="H21" s="75">
        <v>29353</v>
      </c>
      <c r="I21" s="80">
        <v>6250</v>
      </c>
      <c r="J21" s="76">
        <f t="shared" si="4"/>
        <v>0.21292542499914829</v>
      </c>
    </row>
    <row r="22" spans="1:10" ht="18" customHeight="1" x14ac:dyDescent="0.25">
      <c r="A22" s="91" t="s">
        <v>93</v>
      </c>
      <c r="B22" s="75">
        <v>22304</v>
      </c>
      <c r="C22" s="97">
        <f t="shared" si="1"/>
        <v>2976</v>
      </c>
      <c r="D22" s="76">
        <f t="shared" si="2"/>
        <v>0.13342898134863701</v>
      </c>
      <c r="E22" s="75">
        <v>11507</v>
      </c>
      <c r="F22" s="80">
        <v>1468</v>
      </c>
      <c r="G22" s="76">
        <f t="shared" si="3"/>
        <v>0.12757451985747806</v>
      </c>
      <c r="H22" s="75">
        <v>10797</v>
      </c>
      <c r="I22" s="80">
        <v>1508</v>
      </c>
      <c r="J22" s="76">
        <f t="shared" si="4"/>
        <v>0.13966842641474483</v>
      </c>
    </row>
    <row r="23" spans="1:10" ht="18" customHeight="1" x14ac:dyDescent="0.25">
      <c r="A23" s="91" t="s">
        <v>94</v>
      </c>
      <c r="B23" s="75">
        <v>31856</v>
      </c>
      <c r="C23" s="97">
        <f t="shared" si="1"/>
        <v>4040</v>
      </c>
      <c r="D23" s="76">
        <f t="shared" si="2"/>
        <v>0.12682069311903565</v>
      </c>
      <c r="E23" s="75">
        <v>16890</v>
      </c>
      <c r="F23" s="80">
        <v>1923</v>
      </c>
      <c r="G23" s="76">
        <f t="shared" si="3"/>
        <v>0.11385435168738899</v>
      </c>
      <c r="H23" s="75">
        <v>14966</v>
      </c>
      <c r="I23" s="80">
        <v>2117</v>
      </c>
      <c r="J23" s="76">
        <f t="shared" si="4"/>
        <v>0.14145396231457971</v>
      </c>
    </row>
    <row r="24" spans="1:10" ht="18" customHeight="1" x14ac:dyDescent="0.25">
      <c r="A24" s="91" t="s">
        <v>95</v>
      </c>
      <c r="B24" s="75">
        <v>23052</v>
      </c>
      <c r="C24" s="97">
        <f t="shared" si="1"/>
        <v>1963</v>
      </c>
      <c r="D24" s="76">
        <f t="shared" si="2"/>
        <v>8.515530105847649E-2</v>
      </c>
      <c r="E24" s="75">
        <v>12046</v>
      </c>
      <c r="F24" s="80">
        <v>962</v>
      </c>
      <c r="G24" s="76">
        <f t="shared" si="3"/>
        <v>7.9860534617300347E-2</v>
      </c>
      <c r="H24" s="75">
        <v>11006</v>
      </c>
      <c r="I24" s="80">
        <v>1001</v>
      </c>
      <c r="J24" s="76">
        <f t="shared" si="4"/>
        <v>9.0950390695984012E-2</v>
      </c>
    </row>
    <row r="25" spans="1:10" ht="18" customHeight="1" x14ac:dyDescent="0.25">
      <c r="A25" s="91" t="s">
        <v>123</v>
      </c>
      <c r="B25" s="75">
        <v>43826</v>
      </c>
      <c r="C25" s="97">
        <f t="shared" si="1"/>
        <v>5171</v>
      </c>
      <c r="D25" s="76">
        <f t="shared" si="2"/>
        <v>0.11798932140738375</v>
      </c>
      <c r="E25" s="75">
        <v>23007</v>
      </c>
      <c r="F25" s="80">
        <v>2566</v>
      </c>
      <c r="G25" s="76">
        <f t="shared" si="3"/>
        <v>0.11153127309079845</v>
      </c>
      <c r="H25" s="75">
        <v>20819</v>
      </c>
      <c r="I25" s="80">
        <v>2605</v>
      </c>
      <c r="J25" s="76">
        <f t="shared" si="4"/>
        <v>0.12512608674768241</v>
      </c>
    </row>
    <row r="26" spans="1:10" ht="18" customHeight="1" x14ac:dyDescent="0.25">
      <c r="A26" s="91" t="s">
        <v>124</v>
      </c>
      <c r="B26" s="75">
        <v>52345</v>
      </c>
      <c r="C26" s="97">
        <f t="shared" si="1"/>
        <v>7961</v>
      </c>
      <c r="D26" s="76">
        <f t="shared" si="2"/>
        <v>0.15208711433756805</v>
      </c>
      <c r="E26" s="75">
        <v>27211</v>
      </c>
      <c r="F26" s="80">
        <v>3937</v>
      </c>
      <c r="G26" s="76">
        <f t="shared" si="3"/>
        <v>0.14468413509242586</v>
      </c>
      <c r="H26" s="75">
        <v>25134</v>
      </c>
      <c r="I26" s="80">
        <v>4024</v>
      </c>
      <c r="J26" s="76">
        <f t="shared" si="4"/>
        <v>0.16010185406222646</v>
      </c>
    </row>
    <row r="27" spans="1:10" ht="18" customHeight="1" x14ac:dyDescent="0.25">
      <c r="A27" s="91" t="s">
        <v>96</v>
      </c>
      <c r="B27" s="75">
        <v>35612</v>
      </c>
      <c r="C27" s="97">
        <f t="shared" si="1"/>
        <v>2965</v>
      </c>
      <c r="D27" s="76">
        <f t="shared" si="2"/>
        <v>8.3258452207121192E-2</v>
      </c>
      <c r="E27" s="75">
        <v>18778</v>
      </c>
      <c r="F27" s="80">
        <v>1462</v>
      </c>
      <c r="G27" s="76">
        <f t="shared" si="3"/>
        <v>7.7857066780274792E-2</v>
      </c>
      <c r="H27" s="75">
        <v>16834</v>
      </c>
      <c r="I27" s="80">
        <v>1503</v>
      </c>
      <c r="J27" s="76">
        <f t="shared" si="4"/>
        <v>8.9283592729000827E-2</v>
      </c>
    </row>
    <row r="28" spans="1:10" ht="18" customHeight="1" x14ac:dyDescent="0.25">
      <c r="A28" s="91" t="s">
        <v>97</v>
      </c>
      <c r="B28" s="75">
        <v>10403</v>
      </c>
      <c r="C28" s="97">
        <f t="shared" si="1"/>
        <v>1837</v>
      </c>
      <c r="D28" s="76">
        <f t="shared" si="2"/>
        <v>0.17658367778525424</v>
      </c>
      <c r="E28" s="75">
        <v>5469</v>
      </c>
      <c r="F28" s="80">
        <v>916</v>
      </c>
      <c r="G28" s="76">
        <f t="shared" si="3"/>
        <v>0.1674894861949168</v>
      </c>
      <c r="H28" s="75">
        <v>4934</v>
      </c>
      <c r="I28" s="80">
        <v>921</v>
      </c>
      <c r="J28" s="76">
        <f t="shared" si="4"/>
        <v>0.1866639643291447</v>
      </c>
    </row>
    <row r="29" spans="1:10" ht="18" customHeight="1" x14ac:dyDescent="0.25">
      <c r="A29" s="91" t="s">
        <v>98</v>
      </c>
      <c r="B29" s="75">
        <v>14450</v>
      </c>
      <c r="C29" s="97">
        <f t="shared" si="1"/>
        <v>2222</v>
      </c>
      <c r="D29" s="76">
        <f t="shared" si="2"/>
        <v>0.15377162629757785</v>
      </c>
      <c r="E29" s="75">
        <v>7534</v>
      </c>
      <c r="F29" s="80">
        <v>1085</v>
      </c>
      <c r="G29" s="76">
        <f t="shared" si="3"/>
        <v>0.1440138040881338</v>
      </c>
      <c r="H29" s="75">
        <v>6916</v>
      </c>
      <c r="I29" s="80">
        <v>1137</v>
      </c>
      <c r="J29" s="76">
        <f t="shared" si="4"/>
        <v>0.16440138808559862</v>
      </c>
    </row>
    <row r="30" spans="1:10" ht="18" customHeight="1" x14ac:dyDescent="0.25">
      <c r="A30" s="91" t="s">
        <v>99</v>
      </c>
      <c r="B30" s="75">
        <v>4036</v>
      </c>
      <c r="C30" s="97">
        <f t="shared" si="1"/>
        <v>558</v>
      </c>
      <c r="D30" s="76">
        <f t="shared" si="2"/>
        <v>0.13825569871159563</v>
      </c>
      <c r="E30" s="75">
        <v>2096</v>
      </c>
      <c r="F30" s="80">
        <v>272</v>
      </c>
      <c r="G30" s="76">
        <f t="shared" si="3"/>
        <v>0.12977099236641221</v>
      </c>
      <c r="H30" s="75">
        <v>1940</v>
      </c>
      <c r="I30" s="80">
        <v>286</v>
      </c>
      <c r="J30" s="76">
        <f t="shared" si="4"/>
        <v>0.14742268041237114</v>
      </c>
    </row>
    <row r="31" spans="1:10" ht="18" customHeight="1" x14ac:dyDescent="0.25">
      <c r="A31" s="91" t="s">
        <v>100</v>
      </c>
      <c r="B31" s="75">
        <v>14660</v>
      </c>
      <c r="C31" s="97">
        <f t="shared" si="1"/>
        <v>2202</v>
      </c>
      <c r="D31" s="76">
        <f t="shared" si="2"/>
        <v>0.15020463847203275</v>
      </c>
      <c r="E31" s="75">
        <v>7650</v>
      </c>
      <c r="F31" s="80">
        <v>1080</v>
      </c>
      <c r="G31" s="76">
        <f t="shared" si="3"/>
        <v>0.14117647058823529</v>
      </c>
      <c r="H31" s="75">
        <v>7010</v>
      </c>
      <c r="I31" s="80">
        <v>1122</v>
      </c>
      <c r="J31" s="76">
        <f t="shared" si="4"/>
        <v>0.16005706134094153</v>
      </c>
    </row>
    <row r="32" spans="1:10" ht="18" customHeight="1" x14ac:dyDescent="0.25">
      <c r="A32" s="91" t="s">
        <v>101</v>
      </c>
      <c r="B32" s="75">
        <v>24544</v>
      </c>
      <c r="C32" s="97">
        <f t="shared" si="1"/>
        <v>6603</v>
      </c>
      <c r="D32" s="76">
        <f t="shared" si="2"/>
        <v>0.26902705345501954</v>
      </c>
      <c r="E32" s="75">
        <v>12789</v>
      </c>
      <c r="F32" s="80">
        <v>3260</v>
      </c>
      <c r="G32" s="76">
        <f t="shared" si="3"/>
        <v>0.25490656032527953</v>
      </c>
      <c r="H32" s="75">
        <v>11755</v>
      </c>
      <c r="I32" s="80">
        <v>3343</v>
      </c>
      <c r="J32" s="76">
        <f t="shared" si="4"/>
        <v>0.28438962143768609</v>
      </c>
    </row>
    <row r="33" spans="1:10" ht="18" customHeight="1" x14ac:dyDescent="0.25">
      <c r="A33" s="91" t="s">
        <v>86</v>
      </c>
      <c r="B33" s="75">
        <v>50571</v>
      </c>
      <c r="C33" s="97">
        <f t="shared" si="1"/>
        <v>20322</v>
      </c>
      <c r="D33" s="76">
        <f t="shared" si="2"/>
        <v>0.40185086314290797</v>
      </c>
      <c r="E33" s="75">
        <v>26385</v>
      </c>
      <c r="F33" s="80">
        <v>9981</v>
      </c>
      <c r="G33" s="76">
        <f t="shared" si="3"/>
        <v>0.37828311540648096</v>
      </c>
      <c r="H33" s="75">
        <v>24186</v>
      </c>
      <c r="I33" s="80">
        <v>10341</v>
      </c>
      <c r="J33" s="76">
        <f t="shared" si="4"/>
        <v>0.42756139915653685</v>
      </c>
    </row>
    <row r="34" spans="1:10" ht="18" customHeight="1" x14ac:dyDescent="0.25">
      <c r="A34" s="91" t="s">
        <v>102</v>
      </c>
      <c r="B34" s="75">
        <v>11838</v>
      </c>
      <c r="C34" s="97">
        <f t="shared" si="1"/>
        <v>4487</v>
      </c>
      <c r="D34" s="76">
        <f t="shared" si="2"/>
        <v>0.3790336205440108</v>
      </c>
      <c r="E34" s="75">
        <v>6264</v>
      </c>
      <c r="F34" s="80">
        <v>2181</v>
      </c>
      <c r="G34" s="76">
        <f t="shared" si="3"/>
        <v>0.34818007662835249</v>
      </c>
      <c r="H34" s="75">
        <v>5574</v>
      </c>
      <c r="I34" s="80">
        <v>2306</v>
      </c>
      <c r="J34" s="76">
        <f t="shared" si="4"/>
        <v>0.4137064944384643</v>
      </c>
    </row>
    <row r="35" spans="1:10" ht="18" customHeight="1" x14ac:dyDescent="0.25">
      <c r="A35" s="91" t="s">
        <v>87</v>
      </c>
      <c r="B35" s="75">
        <v>33097</v>
      </c>
      <c r="C35" s="97">
        <f t="shared" si="1"/>
        <v>11144</v>
      </c>
      <c r="D35" s="76">
        <f t="shared" si="2"/>
        <v>0.33670725443393662</v>
      </c>
      <c r="E35" s="75">
        <v>17098</v>
      </c>
      <c r="F35" s="80">
        <v>5480</v>
      </c>
      <c r="G35" s="76">
        <f t="shared" si="3"/>
        <v>0.32050532225991346</v>
      </c>
      <c r="H35" s="75">
        <v>15999</v>
      </c>
      <c r="I35" s="80">
        <v>5664</v>
      </c>
      <c r="J35" s="76">
        <f t="shared" si="4"/>
        <v>0.35402212638289893</v>
      </c>
    </row>
    <row r="36" spans="1:10" ht="18" customHeight="1" x14ac:dyDescent="0.25">
      <c r="A36" s="91" t="s">
        <v>103</v>
      </c>
      <c r="B36" s="75">
        <v>4511</v>
      </c>
      <c r="C36" s="97">
        <f t="shared" si="1"/>
        <v>411</v>
      </c>
      <c r="D36" s="76">
        <f t="shared" si="2"/>
        <v>9.1110618488140102E-2</v>
      </c>
      <c r="E36" s="75">
        <v>2352</v>
      </c>
      <c r="F36" s="80">
        <v>205</v>
      </c>
      <c r="G36" s="76">
        <f t="shared" si="3"/>
        <v>8.7159863945578231E-2</v>
      </c>
      <c r="H36" s="75">
        <v>2159</v>
      </c>
      <c r="I36" s="80">
        <v>206</v>
      </c>
      <c r="J36" s="76">
        <f t="shared" si="4"/>
        <v>9.541454377026401E-2</v>
      </c>
    </row>
    <row r="37" spans="1:10" ht="18.75" customHeight="1" x14ac:dyDescent="0.25">
      <c r="A37" s="91" t="s">
        <v>104</v>
      </c>
      <c r="B37" s="75">
        <v>467</v>
      </c>
      <c r="C37" s="97">
        <f t="shared" si="1"/>
        <v>195</v>
      </c>
      <c r="D37" s="76">
        <f t="shared" si="2"/>
        <v>0.41755888650963596</v>
      </c>
      <c r="E37" s="75">
        <v>256</v>
      </c>
      <c r="F37" s="80">
        <v>89</v>
      </c>
      <c r="G37" s="76">
        <f t="shared" si="3"/>
        <v>0.34765625</v>
      </c>
      <c r="H37" s="75">
        <v>211</v>
      </c>
      <c r="I37" s="80">
        <v>106</v>
      </c>
      <c r="J37" s="76">
        <f t="shared" si="4"/>
        <v>0.50236966824644547</v>
      </c>
    </row>
    <row r="38" spans="1:10" ht="21.75" customHeight="1" x14ac:dyDescent="0.25">
      <c r="A38" s="87" t="s">
        <v>111</v>
      </c>
      <c r="B38" s="87"/>
      <c r="C38" s="92"/>
      <c r="D38" s="93"/>
      <c r="E38" s="92"/>
      <c r="F38" s="92"/>
      <c r="G38" s="92"/>
      <c r="H38" s="92"/>
      <c r="I38" s="92"/>
      <c r="J38" s="92"/>
    </row>
    <row r="39" spans="1:10" ht="18.75" customHeight="1" x14ac:dyDescent="0.25">
      <c r="A39" s="83" t="s">
        <v>112</v>
      </c>
      <c r="B39" s="88" t="s">
        <v>113</v>
      </c>
      <c r="C39" s="88"/>
      <c r="D39" s="88"/>
      <c r="E39" s="88"/>
      <c r="F39" s="88"/>
      <c r="G39" s="88"/>
      <c r="H39" s="88"/>
      <c r="I39" s="88"/>
      <c r="J39" s="88"/>
    </row>
    <row r="40" spans="1:10" x14ac:dyDescent="0.25">
      <c r="A40" s="83" t="s">
        <v>114</v>
      </c>
      <c r="B40" s="88" t="s">
        <v>115</v>
      </c>
      <c r="C40" s="88"/>
      <c r="D40" s="88"/>
      <c r="E40" s="88"/>
      <c r="F40" s="88"/>
      <c r="G40" s="88"/>
      <c r="H40" s="88"/>
      <c r="I40" s="88"/>
      <c r="J40" s="88"/>
    </row>
  </sheetData>
  <mergeCells count="11">
    <mergeCell ref="A6:J6"/>
    <mergeCell ref="A12:J12"/>
    <mergeCell ref="A38:B38"/>
    <mergeCell ref="B39:J39"/>
    <mergeCell ref="B40:J40"/>
    <mergeCell ref="A1:J1"/>
    <mergeCell ref="A2:J2"/>
    <mergeCell ref="A3:A4"/>
    <mergeCell ref="B3:D3"/>
    <mergeCell ref="E3:G3"/>
    <mergeCell ref="H3:J3"/>
  </mergeCells>
  <phoneticPr fontId="23" type="noConversion"/>
  <printOptions horizontalCentered="1"/>
  <pageMargins left="0.4334645669291341" right="0.4334645669291341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7.5" customWidth="1"/>
    <col min="8" max="9" width="9.25" customWidth="1"/>
    <col min="10" max="10" width="7.5" customWidth="1"/>
    <col min="11" max="1024" width="8.125" customWidth="1"/>
    <col min="1025" max="1025" width="9" customWidth="1"/>
  </cols>
  <sheetData>
    <row r="1" spans="1:10" ht="21" customHeight="1" x14ac:dyDescent="0.25">
      <c r="A1" s="70" t="s">
        <v>71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" customHeight="1" x14ac:dyDescent="0.25">
      <c r="A2" s="84" t="s">
        <v>125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20.25" customHeight="1" x14ac:dyDescent="0.25">
      <c r="A3" s="85" t="s">
        <v>2</v>
      </c>
      <c r="B3" s="85" t="s">
        <v>3</v>
      </c>
      <c r="C3" s="85"/>
      <c r="D3" s="85"/>
      <c r="E3" s="85" t="s">
        <v>4</v>
      </c>
      <c r="F3" s="85"/>
      <c r="G3" s="85"/>
      <c r="H3" s="85" t="s">
        <v>5</v>
      </c>
      <c r="I3" s="85"/>
      <c r="J3" s="85"/>
    </row>
    <row r="4" spans="1:10" ht="39" customHeight="1" x14ac:dyDescent="0.25">
      <c r="A4" s="85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0" ht="22.5" customHeight="1" x14ac:dyDescent="0.25">
      <c r="A5" s="94" t="s">
        <v>118</v>
      </c>
      <c r="B5" s="75">
        <f>SUM(B7:B11)</f>
        <v>1067239</v>
      </c>
      <c r="C5" s="75">
        <f>SUM(C7:C11)</f>
        <v>187116</v>
      </c>
      <c r="D5" s="76">
        <f>C5/B5</f>
        <v>0.175327176012121</v>
      </c>
      <c r="E5" s="75">
        <f>SUM(E7:E11)</f>
        <v>558236</v>
      </c>
      <c r="F5" s="75">
        <f>SUM(F7:F11)</f>
        <v>91357</v>
      </c>
      <c r="G5" s="76">
        <f>F5/E5</f>
        <v>0.16365300697196167</v>
      </c>
      <c r="H5" s="75">
        <f>SUM(H7:H11)</f>
        <v>509003</v>
      </c>
      <c r="I5" s="75">
        <f>SUM(I7:I11)</f>
        <v>95759</v>
      </c>
      <c r="J5" s="76">
        <f>I5/H5</f>
        <v>0.18813052182403639</v>
      </c>
    </row>
    <row r="6" spans="1:10" ht="21.75" customHeight="1" x14ac:dyDescent="0.25">
      <c r="A6" s="99" t="s">
        <v>74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8" customHeight="1" x14ac:dyDescent="0.25">
      <c r="A7" s="77" t="s">
        <v>75</v>
      </c>
      <c r="B7" s="75">
        <f t="shared" ref="B7:C11" si="0">E7+H7</f>
        <v>206400</v>
      </c>
      <c r="C7" s="96">
        <f t="shared" si="0"/>
        <v>678</v>
      </c>
      <c r="D7" s="76">
        <f>C7/B7</f>
        <v>3.2848837209302328E-3</v>
      </c>
      <c r="E7" s="75">
        <v>107952</v>
      </c>
      <c r="F7" s="78">
        <v>277</v>
      </c>
      <c r="G7" s="76">
        <f>F7/E7</f>
        <v>2.565955239365644E-3</v>
      </c>
      <c r="H7" s="75">
        <v>98448</v>
      </c>
      <c r="I7" s="78">
        <v>401</v>
      </c>
      <c r="J7" s="76">
        <f>I7/H7</f>
        <v>4.0732163172436213E-3</v>
      </c>
    </row>
    <row r="8" spans="1:10" ht="18" customHeight="1" x14ac:dyDescent="0.25">
      <c r="A8" s="77" t="s">
        <v>76</v>
      </c>
      <c r="B8" s="75">
        <f t="shared" si="0"/>
        <v>206660</v>
      </c>
      <c r="C8" s="96">
        <f t="shared" si="0"/>
        <v>18003</v>
      </c>
      <c r="D8" s="76">
        <f>C8/B8</f>
        <v>8.7114100454853377E-2</v>
      </c>
      <c r="E8" s="75">
        <v>108002</v>
      </c>
      <c r="F8" s="78">
        <v>8507</v>
      </c>
      <c r="G8" s="76">
        <f>F8/E8</f>
        <v>7.8767059869261677E-2</v>
      </c>
      <c r="H8" s="75">
        <v>98658</v>
      </c>
      <c r="I8" s="78">
        <v>9496</v>
      </c>
      <c r="J8" s="76">
        <f>I8/H8</f>
        <v>9.6251697784264831E-2</v>
      </c>
    </row>
    <row r="9" spans="1:10" ht="18" customHeight="1" x14ac:dyDescent="0.25">
      <c r="A9" s="77" t="s">
        <v>77</v>
      </c>
      <c r="B9" s="75">
        <f t="shared" si="0"/>
        <v>208111</v>
      </c>
      <c r="C9" s="96">
        <f t="shared" si="0"/>
        <v>45200</v>
      </c>
      <c r="D9" s="76">
        <f>C9/B9</f>
        <v>0.21719178707516662</v>
      </c>
      <c r="E9" s="75">
        <v>108408</v>
      </c>
      <c r="F9" s="78">
        <v>21986</v>
      </c>
      <c r="G9" s="76">
        <f>F9/E9</f>
        <v>0.20280791085528743</v>
      </c>
      <c r="H9" s="75">
        <v>99703</v>
      </c>
      <c r="I9" s="78">
        <v>23214</v>
      </c>
      <c r="J9" s="76">
        <f>I9/H9</f>
        <v>0.23283150958346288</v>
      </c>
    </row>
    <row r="10" spans="1:10" ht="18" customHeight="1" x14ac:dyDescent="0.25">
      <c r="A10" s="77" t="s">
        <v>78</v>
      </c>
      <c r="B10" s="75">
        <f t="shared" si="0"/>
        <v>218421</v>
      </c>
      <c r="C10" s="96">
        <f t="shared" si="0"/>
        <v>57395</v>
      </c>
      <c r="D10" s="76">
        <f>C10/B10</f>
        <v>0.26277235247526565</v>
      </c>
      <c r="E10" s="75">
        <v>114629</v>
      </c>
      <c r="F10" s="78">
        <v>28207</v>
      </c>
      <c r="G10" s="76">
        <f>F10/E10</f>
        <v>0.24607211089689346</v>
      </c>
      <c r="H10" s="75">
        <v>103792</v>
      </c>
      <c r="I10" s="78">
        <v>29188</v>
      </c>
      <c r="J10" s="76">
        <f>I10/H10</f>
        <v>0.2812162787112687</v>
      </c>
    </row>
    <row r="11" spans="1:10" ht="18" customHeight="1" x14ac:dyDescent="0.25">
      <c r="A11" s="77" t="s">
        <v>79</v>
      </c>
      <c r="B11" s="75">
        <f t="shared" si="0"/>
        <v>227647</v>
      </c>
      <c r="C11" s="96">
        <f t="shared" si="0"/>
        <v>65840</v>
      </c>
      <c r="D11" s="76">
        <f>C11/B11</f>
        <v>0.28921971297667004</v>
      </c>
      <c r="E11" s="75">
        <v>119245</v>
      </c>
      <c r="F11" s="78">
        <v>32380</v>
      </c>
      <c r="G11" s="76">
        <f>F11/E11</f>
        <v>0.27154178372258797</v>
      </c>
      <c r="H11" s="75">
        <v>108402</v>
      </c>
      <c r="I11" s="78">
        <v>33460</v>
      </c>
      <c r="J11" s="76">
        <f>I11/H11</f>
        <v>0.30866589177321452</v>
      </c>
    </row>
    <row r="12" spans="1:10" ht="21.75" customHeight="1" x14ac:dyDescent="0.25">
      <c r="A12" s="99" t="s">
        <v>82</v>
      </c>
      <c r="B12" s="99"/>
      <c r="C12" s="99"/>
      <c r="D12" s="99"/>
      <c r="E12" s="99"/>
      <c r="F12" s="99"/>
      <c r="G12" s="99"/>
      <c r="H12" s="99"/>
      <c r="I12" s="99"/>
      <c r="J12" s="99"/>
    </row>
    <row r="13" spans="1:10" ht="18" customHeight="1" x14ac:dyDescent="0.25">
      <c r="A13" s="91" t="s">
        <v>121</v>
      </c>
      <c r="B13" s="75">
        <v>170700</v>
      </c>
      <c r="C13" s="97">
        <f t="shared" ref="C13:C37" si="1">F13+I13</f>
        <v>29431</v>
      </c>
      <c r="D13" s="76">
        <f t="shared" ref="D13:D37" si="2">C13/B13</f>
        <v>0.17241359109548915</v>
      </c>
      <c r="E13" s="75">
        <v>89235</v>
      </c>
      <c r="F13" s="80">
        <v>14423</v>
      </c>
      <c r="G13" s="76">
        <f t="shared" ref="G13:G37" si="3">F13/E13</f>
        <v>0.16162940550232532</v>
      </c>
      <c r="H13" s="75">
        <v>81465</v>
      </c>
      <c r="I13" s="80">
        <v>15008</v>
      </c>
      <c r="J13" s="76">
        <f t="shared" ref="J13:J37" si="4">I13/H13</f>
        <v>0.18422635487632727</v>
      </c>
    </row>
    <row r="14" spans="1:10" ht="18" customHeight="1" x14ac:dyDescent="0.25">
      <c r="A14" s="91" t="s">
        <v>84</v>
      </c>
      <c r="B14" s="75">
        <v>113071</v>
      </c>
      <c r="C14" s="97">
        <f t="shared" si="1"/>
        <v>25235</v>
      </c>
      <c r="D14" s="76">
        <f t="shared" si="2"/>
        <v>0.22317835696155514</v>
      </c>
      <c r="E14" s="75">
        <v>59022</v>
      </c>
      <c r="F14" s="80">
        <v>12189</v>
      </c>
      <c r="G14" s="76">
        <f t="shared" si="3"/>
        <v>0.20651621429297551</v>
      </c>
      <c r="H14" s="75">
        <v>54049</v>
      </c>
      <c r="I14" s="80">
        <v>13046</v>
      </c>
      <c r="J14" s="76">
        <f t="shared" si="4"/>
        <v>0.24137356842864807</v>
      </c>
    </row>
    <row r="15" spans="1:10" ht="18" customHeight="1" x14ac:dyDescent="0.25">
      <c r="A15" s="91" t="s">
        <v>88</v>
      </c>
      <c r="B15" s="75">
        <v>64715</v>
      </c>
      <c r="C15" s="97">
        <f t="shared" si="1"/>
        <v>11700</v>
      </c>
      <c r="D15" s="76">
        <f t="shared" si="2"/>
        <v>0.18079270648226842</v>
      </c>
      <c r="E15" s="75">
        <v>33777</v>
      </c>
      <c r="F15" s="80">
        <v>5740</v>
      </c>
      <c r="G15" s="76">
        <f t="shared" si="3"/>
        <v>0.1699381235752139</v>
      </c>
      <c r="H15" s="75">
        <v>30938</v>
      </c>
      <c r="I15" s="80">
        <v>5960</v>
      </c>
      <c r="J15" s="76">
        <f t="shared" si="4"/>
        <v>0.19264335121856616</v>
      </c>
    </row>
    <row r="16" spans="1:10" ht="18" customHeight="1" x14ac:dyDescent="0.25">
      <c r="A16" s="91" t="s">
        <v>89</v>
      </c>
      <c r="B16" s="75">
        <v>20189</v>
      </c>
      <c r="C16" s="97">
        <f t="shared" si="1"/>
        <v>2144</v>
      </c>
      <c r="D16" s="76">
        <f t="shared" si="2"/>
        <v>0.1061964436079053</v>
      </c>
      <c r="E16" s="75">
        <v>10473</v>
      </c>
      <c r="F16" s="80">
        <v>1097</v>
      </c>
      <c r="G16" s="76">
        <f t="shared" si="3"/>
        <v>0.10474553614055189</v>
      </c>
      <c r="H16" s="75">
        <v>9716</v>
      </c>
      <c r="I16" s="80">
        <v>1047</v>
      </c>
      <c r="J16" s="76">
        <f t="shared" si="4"/>
        <v>0.10776039522437217</v>
      </c>
    </row>
    <row r="17" spans="1:10" ht="18" customHeight="1" x14ac:dyDescent="0.25">
      <c r="A17" s="91" t="s">
        <v>110</v>
      </c>
      <c r="B17" s="75">
        <v>105369</v>
      </c>
      <c r="C17" s="97">
        <f t="shared" si="1"/>
        <v>20819</v>
      </c>
      <c r="D17" s="76">
        <f t="shared" si="2"/>
        <v>0.19758183146845845</v>
      </c>
      <c r="E17" s="75">
        <v>55280</v>
      </c>
      <c r="F17" s="80">
        <v>10021</v>
      </c>
      <c r="G17" s="76">
        <f t="shared" si="3"/>
        <v>0.18127713458755426</v>
      </c>
      <c r="H17" s="75">
        <v>50089</v>
      </c>
      <c r="I17" s="80">
        <v>10798</v>
      </c>
      <c r="J17" s="76">
        <f t="shared" si="4"/>
        <v>0.21557627423186729</v>
      </c>
    </row>
    <row r="18" spans="1:10" ht="18" customHeight="1" x14ac:dyDescent="0.25">
      <c r="A18" s="91" t="s">
        <v>90</v>
      </c>
      <c r="B18" s="75">
        <v>30676</v>
      </c>
      <c r="C18" s="97">
        <f t="shared" si="1"/>
        <v>4781</v>
      </c>
      <c r="D18" s="76">
        <f t="shared" si="2"/>
        <v>0.15585473986178119</v>
      </c>
      <c r="E18" s="75">
        <v>16008</v>
      </c>
      <c r="F18" s="80">
        <v>2383</v>
      </c>
      <c r="G18" s="76">
        <f t="shared" si="3"/>
        <v>0.14886306846576711</v>
      </c>
      <c r="H18" s="75">
        <v>14668</v>
      </c>
      <c r="I18" s="80">
        <v>2398</v>
      </c>
      <c r="J18" s="76">
        <f t="shared" si="4"/>
        <v>0.1634851377147532</v>
      </c>
    </row>
    <row r="19" spans="1:10" ht="18" customHeight="1" x14ac:dyDescent="0.25">
      <c r="A19" s="91" t="s">
        <v>91</v>
      </c>
      <c r="B19" s="75">
        <v>26951</v>
      </c>
      <c r="C19" s="97">
        <f t="shared" si="1"/>
        <v>2898</v>
      </c>
      <c r="D19" s="76">
        <f t="shared" si="2"/>
        <v>0.10752847760750993</v>
      </c>
      <c r="E19" s="75">
        <v>14346</v>
      </c>
      <c r="F19" s="80">
        <v>1464</v>
      </c>
      <c r="G19" s="76">
        <f t="shared" si="3"/>
        <v>0.10204935173567545</v>
      </c>
      <c r="H19" s="75">
        <v>12605</v>
      </c>
      <c r="I19" s="80">
        <v>1434</v>
      </c>
      <c r="J19" s="76">
        <f t="shared" si="4"/>
        <v>0.11376437921459738</v>
      </c>
    </row>
    <row r="20" spans="1:10" ht="18" customHeight="1" x14ac:dyDescent="0.25">
      <c r="A20" s="91" t="s">
        <v>122</v>
      </c>
      <c r="B20" s="75">
        <v>78675</v>
      </c>
      <c r="C20" s="97">
        <f t="shared" si="1"/>
        <v>10349</v>
      </c>
      <c r="D20" s="76">
        <f t="shared" si="2"/>
        <v>0.1315411503018748</v>
      </c>
      <c r="E20" s="75">
        <v>40822</v>
      </c>
      <c r="F20" s="80">
        <v>5117</v>
      </c>
      <c r="G20" s="76">
        <f t="shared" si="3"/>
        <v>0.12534907647836951</v>
      </c>
      <c r="H20" s="75">
        <v>37853</v>
      </c>
      <c r="I20" s="80">
        <v>5232</v>
      </c>
      <c r="J20" s="76">
        <f t="shared" si="4"/>
        <v>0.13821889942672971</v>
      </c>
    </row>
    <row r="21" spans="1:10" ht="18" customHeight="1" x14ac:dyDescent="0.25">
      <c r="A21" s="91" t="s">
        <v>92</v>
      </c>
      <c r="B21" s="75">
        <v>64788</v>
      </c>
      <c r="C21" s="97">
        <f t="shared" si="1"/>
        <v>11175</v>
      </c>
      <c r="D21" s="76">
        <f t="shared" si="2"/>
        <v>0.17248564548990553</v>
      </c>
      <c r="E21" s="75">
        <v>34192</v>
      </c>
      <c r="F21" s="80">
        <v>5418</v>
      </c>
      <c r="G21" s="76">
        <f t="shared" si="3"/>
        <v>0.15845811885821245</v>
      </c>
      <c r="H21" s="75">
        <v>30596</v>
      </c>
      <c r="I21" s="80">
        <v>5757</v>
      </c>
      <c r="J21" s="76">
        <f t="shared" si="4"/>
        <v>0.18816185122238202</v>
      </c>
    </row>
    <row r="22" spans="1:10" ht="18" customHeight="1" x14ac:dyDescent="0.25">
      <c r="A22" s="91" t="s">
        <v>93</v>
      </c>
      <c r="B22" s="75">
        <v>23506</v>
      </c>
      <c r="C22" s="97">
        <f t="shared" si="1"/>
        <v>2584</v>
      </c>
      <c r="D22" s="76">
        <f t="shared" si="2"/>
        <v>0.10992937973283418</v>
      </c>
      <c r="E22" s="75">
        <v>12174</v>
      </c>
      <c r="F22" s="80">
        <v>1295</v>
      </c>
      <c r="G22" s="76">
        <f t="shared" si="3"/>
        <v>0.10637424018399869</v>
      </c>
      <c r="H22" s="75">
        <v>11332</v>
      </c>
      <c r="I22" s="80">
        <v>1289</v>
      </c>
      <c r="J22" s="76">
        <f t="shared" si="4"/>
        <v>0.11374867631486058</v>
      </c>
    </row>
    <row r="23" spans="1:10" ht="18" customHeight="1" x14ac:dyDescent="0.25">
      <c r="A23" s="91" t="s">
        <v>94</v>
      </c>
      <c r="B23" s="75">
        <v>33757</v>
      </c>
      <c r="C23" s="97">
        <f t="shared" si="1"/>
        <v>3928</v>
      </c>
      <c r="D23" s="76">
        <f t="shared" si="2"/>
        <v>0.11636105104126551</v>
      </c>
      <c r="E23" s="75">
        <v>17907</v>
      </c>
      <c r="F23" s="80">
        <v>1814</v>
      </c>
      <c r="G23" s="76">
        <f t="shared" si="3"/>
        <v>0.10130116714134138</v>
      </c>
      <c r="H23" s="75">
        <v>15850</v>
      </c>
      <c r="I23" s="80">
        <v>2114</v>
      </c>
      <c r="J23" s="76">
        <f t="shared" si="4"/>
        <v>0.13337539432176657</v>
      </c>
    </row>
    <row r="24" spans="1:10" ht="18" customHeight="1" x14ac:dyDescent="0.25">
      <c r="A24" s="91" t="s">
        <v>95</v>
      </c>
      <c r="B24" s="75">
        <v>24853</v>
      </c>
      <c r="C24" s="97">
        <f t="shared" si="1"/>
        <v>1836</v>
      </c>
      <c r="D24" s="76">
        <f t="shared" si="2"/>
        <v>7.3874381362410979E-2</v>
      </c>
      <c r="E24" s="75">
        <v>12944</v>
      </c>
      <c r="F24" s="80">
        <v>889</v>
      </c>
      <c r="G24" s="76">
        <f t="shared" si="3"/>
        <v>6.8680469715698397E-2</v>
      </c>
      <c r="H24" s="75">
        <v>11909</v>
      </c>
      <c r="I24" s="80">
        <v>947</v>
      </c>
      <c r="J24" s="76">
        <f t="shared" si="4"/>
        <v>7.9519690990007552E-2</v>
      </c>
    </row>
    <row r="25" spans="1:10" ht="18" customHeight="1" x14ac:dyDescent="0.25">
      <c r="A25" s="91" t="s">
        <v>123</v>
      </c>
      <c r="B25" s="75">
        <v>45658</v>
      </c>
      <c r="C25" s="97">
        <f t="shared" si="1"/>
        <v>4570</v>
      </c>
      <c r="D25" s="76">
        <f t="shared" si="2"/>
        <v>0.1000919882605458</v>
      </c>
      <c r="E25" s="75">
        <v>23977</v>
      </c>
      <c r="F25" s="80">
        <v>2344</v>
      </c>
      <c r="G25" s="76">
        <f t="shared" si="3"/>
        <v>9.7760353672269262E-2</v>
      </c>
      <c r="H25" s="75">
        <v>21681</v>
      </c>
      <c r="I25" s="80">
        <v>2226</v>
      </c>
      <c r="J25" s="76">
        <f t="shared" si="4"/>
        <v>0.10267054102670541</v>
      </c>
    </row>
    <row r="26" spans="1:10" ht="18" customHeight="1" x14ac:dyDescent="0.25">
      <c r="A26" s="91" t="s">
        <v>124</v>
      </c>
      <c r="B26" s="75">
        <v>54497</v>
      </c>
      <c r="C26" s="97">
        <f t="shared" si="1"/>
        <v>7506</v>
      </c>
      <c r="D26" s="76">
        <f t="shared" si="2"/>
        <v>0.13773235223957281</v>
      </c>
      <c r="E26" s="75">
        <v>28385</v>
      </c>
      <c r="F26" s="80">
        <v>3713</v>
      </c>
      <c r="G26" s="76">
        <f t="shared" si="3"/>
        <v>0.13080852562973402</v>
      </c>
      <c r="H26" s="75">
        <v>26112</v>
      </c>
      <c r="I26" s="80">
        <v>3793</v>
      </c>
      <c r="J26" s="76">
        <f t="shared" si="4"/>
        <v>0.14525888480392157</v>
      </c>
    </row>
    <row r="27" spans="1:10" ht="18" customHeight="1" x14ac:dyDescent="0.25">
      <c r="A27" s="91" t="s">
        <v>96</v>
      </c>
      <c r="B27" s="75">
        <v>37776</v>
      </c>
      <c r="C27" s="97">
        <f t="shared" si="1"/>
        <v>2740</v>
      </c>
      <c r="D27" s="76">
        <f t="shared" si="2"/>
        <v>7.2532825074121135E-2</v>
      </c>
      <c r="E27" s="75">
        <v>19830</v>
      </c>
      <c r="F27" s="80">
        <v>1323</v>
      </c>
      <c r="G27" s="76">
        <f t="shared" si="3"/>
        <v>6.6717095310136157E-2</v>
      </c>
      <c r="H27" s="75">
        <v>17946</v>
      </c>
      <c r="I27" s="80">
        <v>1417</v>
      </c>
      <c r="J27" s="76">
        <f t="shared" si="4"/>
        <v>7.8959099520784573E-2</v>
      </c>
    </row>
    <row r="28" spans="1:10" ht="18" customHeight="1" x14ac:dyDescent="0.25">
      <c r="A28" s="91" t="s">
        <v>97</v>
      </c>
      <c r="B28" s="75">
        <v>10741</v>
      </c>
      <c r="C28" s="97">
        <f t="shared" si="1"/>
        <v>1515</v>
      </c>
      <c r="D28" s="76">
        <f t="shared" si="2"/>
        <v>0.14104831952332186</v>
      </c>
      <c r="E28" s="75">
        <v>5647</v>
      </c>
      <c r="F28" s="80">
        <v>748</v>
      </c>
      <c r="G28" s="76">
        <f t="shared" si="3"/>
        <v>0.13245971312201169</v>
      </c>
      <c r="H28" s="75">
        <v>5094</v>
      </c>
      <c r="I28" s="80">
        <v>767</v>
      </c>
      <c r="J28" s="76">
        <f t="shared" si="4"/>
        <v>0.15056929721240675</v>
      </c>
    </row>
    <row r="29" spans="1:10" ht="18" customHeight="1" x14ac:dyDescent="0.25">
      <c r="A29" s="91" t="s">
        <v>98</v>
      </c>
      <c r="B29" s="75">
        <v>15136</v>
      </c>
      <c r="C29" s="97">
        <f t="shared" si="1"/>
        <v>2164</v>
      </c>
      <c r="D29" s="76">
        <f t="shared" si="2"/>
        <v>0.14297040169133193</v>
      </c>
      <c r="E29" s="75">
        <v>7935</v>
      </c>
      <c r="F29" s="80">
        <v>1064</v>
      </c>
      <c r="G29" s="76">
        <f t="shared" si="3"/>
        <v>0.13408947700063012</v>
      </c>
      <c r="H29" s="75">
        <v>7201</v>
      </c>
      <c r="I29" s="80">
        <v>1100</v>
      </c>
      <c r="J29" s="76">
        <f t="shared" si="4"/>
        <v>0.15275656158866824</v>
      </c>
    </row>
    <row r="30" spans="1:10" ht="18" customHeight="1" x14ac:dyDescent="0.25">
      <c r="A30" s="91" t="s">
        <v>99</v>
      </c>
      <c r="B30" s="75">
        <v>4154</v>
      </c>
      <c r="C30" s="97">
        <f t="shared" si="1"/>
        <v>642</v>
      </c>
      <c r="D30" s="76">
        <f t="shared" si="2"/>
        <v>0.15454983148772267</v>
      </c>
      <c r="E30" s="75">
        <v>2161</v>
      </c>
      <c r="F30" s="80">
        <v>301</v>
      </c>
      <c r="G30" s="76">
        <f t="shared" si="3"/>
        <v>0.13928736695974087</v>
      </c>
      <c r="H30" s="75">
        <v>1993</v>
      </c>
      <c r="I30" s="80">
        <v>341</v>
      </c>
      <c r="J30" s="76">
        <f t="shared" si="4"/>
        <v>0.17109884596086303</v>
      </c>
    </row>
    <row r="31" spans="1:10" ht="18" customHeight="1" x14ac:dyDescent="0.25">
      <c r="A31" s="91" t="s">
        <v>100</v>
      </c>
      <c r="B31" s="75">
        <v>15265</v>
      </c>
      <c r="C31" s="97">
        <f t="shared" si="1"/>
        <v>2004</v>
      </c>
      <c r="D31" s="76">
        <f t="shared" si="2"/>
        <v>0.13128070750081886</v>
      </c>
      <c r="E31" s="75">
        <v>7973</v>
      </c>
      <c r="F31" s="80">
        <v>1046</v>
      </c>
      <c r="G31" s="76">
        <f t="shared" si="3"/>
        <v>0.13119277561770978</v>
      </c>
      <c r="H31" s="75">
        <v>7292</v>
      </c>
      <c r="I31" s="80">
        <v>958</v>
      </c>
      <c r="J31" s="76">
        <f t="shared" si="4"/>
        <v>0.13137685134393856</v>
      </c>
    </row>
    <row r="32" spans="1:10" ht="18" customHeight="1" x14ac:dyDescent="0.25">
      <c r="A32" s="91" t="s">
        <v>101</v>
      </c>
      <c r="B32" s="75">
        <v>24130</v>
      </c>
      <c r="C32" s="97">
        <f t="shared" si="1"/>
        <v>5507</v>
      </c>
      <c r="D32" s="76">
        <f t="shared" si="2"/>
        <v>0.22822213012847078</v>
      </c>
      <c r="E32" s="75">
        <v>12499</v>
      </c>
      <c r="F32" s="80">
        <v>2644</v>
      </c>
      <c r="G32" s="76">
        <f t="shared" si="3"/>
        <v>0.2115369229538363</v>
      </c>
      <c r="H32" s="75">
        <v>11631</v>
      </c>
      <c r="I32" s="80">
        <v>2863</v>
      </c>
      <c r="J32" s="76">
        <f t="shared" si="4"/>
        <v>0.24615252342876795</v>
      </c>
    </row>
    <row r="33" spans="1:10" ht="18" customHeight="1" x14ac:dyDescent="0.25">
      <c r="A33" s="91" t="s">
        <v>86</v>
      </c>
      <c r="B33" s="75">
        <v>51458</v>
      </c>
      <c r="C33" s="97">
        <f t="shared" si="1"/>
        <v>18841</v>
      </c>
      <c r="D33" s="76">
        <f t="shared" si="2"/>
        <v>0.36614326246647749</v>
      </c>
      <c r="E33" s="75">
        <v>26885</v>
      </c>
      <c r="F33" s="80">
        <v>9127</v>
      </c>
      <c r="G33" s="76">
        <f t="shared" si="3"/>
        <v>0.33948298307606473</v>
      </c>
      <c r="H33" s="75">
        <v>24573</v>
      </c>
      <c r="I33" s="80">
        <v>9714</v>
      </c>
      <c r="J33" s="76">
        <f t="shared" si="4"/>
        <v>0.39531192772555246</v>
      </c>
    </row>
    <row r="34" spans="1:10" ht="18" customHeight="1" x14ac:dyDescent="0.25">
      <c r="A34" s="91" t="s">
        <v>102</v>
      </c>
      <c r="B34" s="75">
        <v>12262</v>
      </c>
      <c r="C34" s="97">
        <f t="shared" si="1"/>
        <v>4316</v>
      </c>
      <c r="D34" s="76">
        <f t="shared" si="2"/>
        <v>0.35198173218072093</v>
      </c>
      <c r="E34" s="75">
        <v>6414</v>
      </c>
      <c r="F34" s="80">
        <v>2104</v>
      </c>
      <c r="G34" s="76">
        <f t="shared" si="3"/>
        <v>0.3280324290614281</v>
      </c>
      <c r="H34" s="75">
        <v>5848</v>
      </c>
      <c r="I34" s="80">
        <v>2212</v>
      </c>
      <c r="J34" s="76">
        <f t="shared" si="4"/>
        <v>0.37824897400820795</v>
      </c>
    </row>
    <row r="35" spans="1:10" ht="18" customHeight="1" x14ac:dyDescent="0.25">
      <c r="A35" s="91" t="s">
        <v>87</v>
      </c>
      <c r="B35" s="75">
        <v>33374</v>
      </c>
      <c r="C35" s="97">
        <f t="shared" si="1"/>
        <v>9829</v>
      </c>
      <c r="D35" s="76">
        <f t="shared" si="2"/>
        <v>0.29451069694972132</v>
      </c>
      <c r="E35" s="75">
        <v>17369</v>
      </c>
      <c r="F35" s="80">
        <v>4815</v>
      </c>
      <c r="G35" s="76">
        <f t="shared" si="3"/>
        <v>0.27721803212620183</v>
      </c>
      <c r="H35" s="75">
        <v>16005</v>
      </c>
      <c r="I35" s="80">
        <v>5014</v>
      </c>
      <c r="J35" s="76">
        <f t="shared" si="4"/>
        <v>0.31327710090596689</v>
      </c>
    </row>
    <row r="36" spans="1:10" ht="18" customHeight="1" x14ac:dyDescent="0.25">
      <c r="A36" s="91" t="s">
        <v>103</v>
      </c>
      <c r="B36" s="75">
        <v>4216</v>
      </c>
      <c r="C36" s="97">
        <f t="shared" si="1"/>
        <v>312</v>
      </c>
      <c r="D36" s="76">
        <f t="shared" si="2"/>
        <v>7.4003795066413663E-2</v>
      </c>
      <c r="E36" s="75">
        <v>2235</v>
      </c>
      <c r="F36" s="80">
        <v>145</v>
      </c>
      <c r="G36" s="76">
        <f t="shared" si="3"/>
        <v>6.4876957494407153E-2</v>
      </c>
      <c r="H36" s="75">
        <v>1981</v>
      </c>
      <c r="I36" s="80">
        <v>167</v>
      </c>
      <c r="J36" s="76">
        <f t="shared" si="4"/>
        <v>8.4300858152448255E-2</v>
      </c>
    </row>
    <row r="37" spans="1:10" ht="18" customHeight="1" x14ac:dyDescent="0.25">
      <c r="A37" s="91" t="s">
        <v>104</v>
      </c>
      <c r="B37" s="75">
        <v>1322</v>
      </c>
      <c r="C37" s="97">
        <f t="shared" si="1"/>
        <v>290</v>
      </c>
      <c r="D37" s="76">
        <f t="shared" si="2"/>
        <v>0.21936459909228442</v>
      </c>
      <c r="E37" s="75">
        <v>746</v>
      </c>
      <c r="F37" s="80">
        <v>133</v>
      </c>
      <c r="G37" s="76">
        <f t="shared" si="3"/>
        <v>0.17828418230563003</v>
      </c>
      <c r="H37" s="75">
        <v>576</v>
      </c>
      <c r="I37" s="80">
        <v>157</v>
      </c>
      <c r="J37" s="76">
        <f t="shared" si="4"/>
        <v>0.27256944444444442</v>
      </c>
    </row>
    <row r="38" spans="1:10" ht="21.75" customHeight="1" x14ac:dyDescent="0.25">
      <c r="A38" s="87" t="s">
        <v>111</v>
      </c>
      <c r="B38" s="87"/>
      <c r="C38" s="92"/>
      <c r="D38" s="93"/>
      <c r="E38" s="92"/>
      <c r="F38" s="92"/>
      <c r="G38" s="92"/>
      <c r="H38" s="92"/>
      <c r="I38" s="92"/>
      <c r="J38" s="92"/>
    </row>
    <row r="39" spans="1:10" ht="18.75" customHeight="1" x14ac:dyDescent="0.25">
      <c r="A39" s="83" t="s">
        <v>112</v>
      </c>
      <c r="B39" s="88" t="s">
        <v>113</v>
      </c>
      <c r="C39" s="88"/>
      <c r="D39" s="88"/>
      <c r="E39" s="88"/>
      <c r="F39" s="88"/>
      <c r="G39" s="88"/>
      <c r="H39" s="88"/>
      <c r="I39" s="88"/>
      <c r="J39" s="88"/>
    </row>
    <row r="40" spans="1:10" x14ac:dyDescent="0.25">
      <c r="A40" s="83" t="s">
        <v>114</v>
      </c>
      <c r="B40" s="88" t="s">
        <v>115</v>
      </c>
      <c r="C40" s="88"/>
      <c r="D40" s="88"/>
      <c r="E40" s="88"/>
      <c r="F40" s="88"/>
      <c r="G40" s="88"/>
      <c r="H40" s="88"/>
      <c r="I40" s="88"/>
      <c r="J40" s="88"/>
    </row>
  </sheetData>
  <mergeCells count="11">
    <mergeCell ref="A6:J6"/>
    <mergeCell ref="A12:J12"/>
    <mergeCell ref="A38:B38"/>
    <mergeCell ref="B39:J39"/>
    <mergeCell ref="B40:J40"/>
    <mergeCell ref="A1:J1"/>
    <mergeCell ref="A2:J2"/>
    <mergeCell ref="A3:A4"/>
    <mergeCell ref="B3:D3"/>
    <mergeCell ref="E3:G3"/>
    <mergeCell ref="H3:J3"/>
  </mergeCells>
  <phoneticPr fontId="23" type="noConversion"/>
  <printOptions horizontalCentered="1" verticalCentered="1"/>
  <pageMargins left="0.3700787401574801" right="0.3700787401574801" top="0.97362204724409507" bottom="0.83385826771653615" header="0.57992125984252008" footer="0.4401574803149611"/>
  <pageSetup paperSize="0" fitToWidth="0" fitToHeight="0" orientation="portrait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8.75" customWidth="1"/>
    <col min="8" max="9" width="9.25" customWidth="1"/>
    <col min="10" max="10" width="9.375" customWidth="1"/>
    <col min="11" max="1024" width="8.125" customWidth="1"/>
    <col min="1025" max="1025" width="9" customWidth="1"/>
  </cols>
  <sheetData>
    <row r="1" spans="1:10" x14ac:dyDescent="0.25">
      <c r="A1" s="70" t="s">
        <v>71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" customHeight="1" x14ac:dyDescent="0.25">
      <c r="A2" s="84" t="s">
        <v>126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20.25" customHeight="1" x14ac:dyDescent="0.25">
      <c r="A3" s="85" t="s">
        <v>2</v>
      </c>
      <c r="B3" s="85" t="s">
        <v>3</v>
      </c>
      <c r="C3" s="85"/>
      <c r="D3" s="85"/>
      <c r="E3" s="85" t="s">
        <v>4</v>
      </c>
      <c r="F3" s="85"/>
      <c r="G3" s="85"/>
      <c r="H3" s="85" t="s">
        <v>5</v>
      </c>
      <c r="I3" s="85"/>
      <c r="J3" s="85"/>
    </row>
    <row r="4" spans="1:10" ht="39" customHeight="1" x14ac:dyDescent="0.25">
      <c r="A4" s="85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0" ht="22.5" customHeight="1" x14ac:dyDescent="0.25">
      <c r="A5" s="94" t="s">
        <v>118</v>
      </c>
      <c r="B5" s="75">
        <f>SUM(B7:B11)</f>
        <v>1106983</v>
      </c>
      <c r="C5" s="75">
        <f>SUM(C7:C11)</f>
        <v>168110</v>
      </c>
      <c r="D5" s="76">
        <f>C5/B5</f>
        <v>0.15186321741164951</v>
      </c>
      <c r="E5" s="75">
        <f>SUM(E7:E11)</f>
        <v>578961</v>
      </c>
      <c r="F5" s="75">
        <f>SUM(F7:F11)</f>
        <v>82525</v>
      </c>
      <c r="G5" s="76">
        <f>F5/E5</f>
        <v>0.14253982565319598</v>
      </c>
      <c r="H5" s="75">
        <f>SUM(H7:H11)</f>
        <v>528022</v>
      </c>
      <c r="I5" s="75">
        <f>SUM(I7:I11)</f>
        <v>85585</v>
      </c>
      <c r="J5" s="76">
        <f>I5/H5</f>
        <v>0.16208604944490948</v>
      </c>
    </row>
    <row r="6" spans="1:10" ht="21.75" customHeight="1" x14ac:dyDescent="0.25">
      <c r="A6" s="99" t="s">
        <v>74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8" customHeight="1" x14ac:dyDescent="0.25">
      <c r="A7" s="77" t="s">
        <v>75</v>
      </c>
      <c r="B7" s="75">
        <f t="shared" ref="B7:C11" si="0">E7+H7</f>
        <v>206531</v>
      </c>
      <c r="C7" s="96">
        <f t="shared" si="0"/>
        <v>452</v>
      </c>
      <c r="D7" s="76">
        <f>C7/B7</f>
        <v>2.1885334405004576E-3</v>
      </c>
      <c r="E7" s="75">
        <v>107929</v>
      </c>
      <c r="F7" s="78">
        <v>220</v>
      </c>
      <c r="G7" s="76">
        <f>F7/E7</f>
        <v>2.0383770812293267E-3</v>
      </c>
      <c r="H7" s="75">
        <v>98602</v>
      </c>
      <c r="I7" s="78">
        <v>232</v>
      </c>
      <c r="J7" s="76">
        <f>I7/H7</f>
        <v>2.3528934504371108E-3</v>
      </c>
    </row>
    <row r="8" spans="1:10" ht="18" customHeight="1" x14ac:dyDescent="0.25">
      <c r="A8" s="77" t="s">
        <v>76</v>
      </c>
      <c r="B8" s="75">
        <f t="shared" si="0"/>
        <v>208288</v>
      </c>
      <c r="C8" s="96">
        <f t="shared" si="0"/>
        <v>10150</v>
      </c>
      <c r="D8" s="76">
        <f>C8/B8</f>
        <v>4.8730603779382396E-2</v>
      </c>
      <c r="E8" s="75">
        <v>108536</v>
      </c>
      <c r="F8" s="78">
        <v>4809</v>
      </c>
      <c r="G8" s="76">
        <f>F8/E8</f>
        <v>4.4307879413282229E-2</v>
      </c>
      <c r="H8" s="75">
        <v>99752</v>
      </c>
      <c r="I8" s="78">
        <v>5341</v>
      </c>
      <c r="J8" s="76">
        <f>I8/H8</f>
        <v>5.3542786109551689E-2</v>
      </c>
    </row>
    <row r="9" spans="1:10" ht="18" customHeight="1" x14ac:dyDescent="0.25">
      <c r="A9" s="77" t="s">
        <v>77</v>
      </c>
      <c r="B9" s="75">
        <f t="shared" si="0"/>
        <v>218369</v>
      </c>
      <c r="C9" s="96">
        <f t="shared" si="0"/>
        <v>35387</v>
      </c>
      <c r="D9" s="76">
        <f>C9/B9</f>
        <v>0.16205139007826203</v>
      </c>
      <c r="E9" s="75">
        <v>114591</v>
      </c>
      <c r="F9" s="78">
        <v>17323</v>
      </c>
      <c r="G9" s="76">
        <f>F9/E9</f>
        <v>0.1511724306446405</v>
      </c>
      <c r="H9" s="75">
        <v>103778</v>
      </c>
      <c r="I9" s="78">
        <v>18064</v>
      </c>
      <c r="J9" s="76">
        <f>I9/H9</f>
        <v>0.17406386710092697</v>
      </c>
    </row>
    <row r="10" spans="1:10" ht="18" customHeight="1" x14ac:dyDescent="0.25">
      <c r="A10" s="77" t="s">
        <v>78</v>
      </c>
      <c r="B10" s="75">
        <f t="shared" si="0"/>
        <v>227376</v>
      </c>
      <c r="C10" s="96">
        <f t="shared" si="0"/>
        <v>51627</v>
      </c>
      <c r="D10" s="76">
        <f>C10/B10</f>
        <v>0.22705562592358033</v>
      </c>
      <c r="E10" s="75">
        <v>119071</v>
      </c>
      <c r="F10" s="78">
        <v>25380</v>
      </c>
      <c r="G10" s="76">
        <f>F10/E10</f>
        <v>0.21315013731303173</v>
      </c>
      <c r="H10" s="75">
        <v>108305</v>
      </c>
      <c r="I10" s="78">
        <v>26247</v>
      </c>
      <c r="J10" s="76">
        <f>I10/H10</f>
        <v>0.24234338211532247</v>
      </c>
    </row>
    <row r="11" spans="1:10" ht="18" customHeight="1" x14ac:dyDescent="0.25">
      <c r="A11" s="77" t="s">
        <v>79</v>
      </c>
      <c r="B11" s="75">
        <f t="shared" si="0"/>
        <v>246419</v>
      </c>
      <c r="C11" s="96">
        <f t="shared" si="0"/>
        <v>70494</v>
      </c>
      <c r="D11" s="76">
        <f>C11/B11</f>
        <v>0.28607371996477543</v>
      </c>
      <c r="E11" s="75">
        <v>128834</v>
      </c>
      <c r="F11" s="78">
        <v>34793</v>
      </c>
      <c r="G11" s="76">
        <f>F11/E11</f>
        <v>0.27006069826288093</v>
      </c>
      <c r="H11" s="75">
        <v>117585</v>
      </c>
      <c r="I11" s="78">
        <v>35701</v>
      </c>
      <c r="J11" s="76">
        <f>I11/H11</f>
        <v>0.30361865884253941</v>
      </c>
    </row>
    <row r="12" spans="1:10" ht="21.75" customHeight="1" x14ac:dyDescent="0.25">
      <c r="A12" s="99" t="s">
        <v>82</v>
      </c>
      <c r="B12" s="99"/>
      <c r="C12" s="99"/>
      <c r="D12" s="99"/>
      <c r="E12" s="99"/>
      <c r="F12" s="99"/>
      <c r="G12" s="99"/>
      <c r="H12" s="99"/>
      <c r="I12" s="99"/>
      <c r="J12" s="99"/>
    </row>
    <row r="13" spans="1:10" ht="18" customHeight="1" x14ac:dyDescent="0.25">
      <c r="A13" s="91" t="s">
        <v>121</v>
      </c>
      <c r="B13" s="75">
        <v>173883</v>
      </c>
      <c r="C13" s="97">
        <f t="shared" ref="C13:C37" si="1">F13+I13</f>
        <v>25779</v>
      </c>
      <c r="D13" s="76">
        <f t="shared" ref="D13:D37" si="2">C13/B13</f>
        <v>0.14825486102724245</v>
      </c>
      <c r="E13" s="75">
        <v>91054</v>
      </c>
      <c r="F13" s="80">
        <v>12692</v>
      </c>
      <c r="G13" s="76">
        <f t="shared" ref="G13:G37" si="3">F13/E13</f>
        <v>0.13938981263865399</v>
      </c>
      <c r="H13" s="75">
        <v>82829</v>
      </c>
      <c r="I13" s="80">
        <v>13087</v>
      </c>
      <c r="J13" s="76">
        <f t="shared" ref="J13:J37" si="4">I13/H13</f>
        <v>0.15800021731519154</v>
      </c>
    </row>
    <row r="14" spans="1:10" ht="18" customHeight="1" x14ac:dyDescent="0.25">
      <c r="A14" s="91" t="s">
        <v>84</v>
      </c>
      <c r="B14" s="75">
        <v>116732</v>
      </c>
      <c r="C14" s="97">
        <f t="shared" si="1"/>
        <v>22411</v>
      </c>
      <c r="D14" s="76">
        <f t="shared" si="2"/>
        <v>0.19198677312133777</v>
      </c>
      <c r="E14" s="75">
        <v>61003</v>
      </c>
      <c r="F14" s="80">
        <v>10914</v>
      </c>
      <c r="G14" s="76">
        <f t="shared" si="3"/>
        <v>0.17890923397209973</v>
      </c>
      <c r="H14" s="75">
        <v>55729</v>
      </c>
      <c r="I14" s="80">
        <v>11497</v>
      </c>
      <c r="J14" s="76">
        <f t="shared" si="4"/>
        <v>0.20630192538893574</v>
      </c>
    </row>
    <row r="15" spans="1:10" ht="18" customHeight="1" x14ac:dyDescent="0.25">
      <c r="A15" s="91" t="s">
        <v>88</v>
      </c>
      <c r="B15" s="75">
        <v>66764</v>
      </c>
      <c r="C15" s="97">
        <f t="shared" si="1"/>
        <v>10130</v>
      </c>
      <c r="D15" s="76">
        <f t="shared" si="2"/>
        <v>0.15172847642442033</v>
      </c>
      <c r="E15" s="75">
        <v>34736</v>
      </c>
      <c r="F15" s="80">
        <v>5039</v>
      </c>
      <c r="G15" s="76">
        <f t="shared" si="3"/>
        <v>0.14506563795485952</v>
      </c>
      <c r="H15" s="75">
        <v>32028</v>
      </c>
      <c r="I15" s="80">
        <v>5091</v>
      </c>
      <c r="J15" s="76">
        <f t="shared" si="4"/>
        <v>0.15895466466841512</v>
      </c>
    </row>
    <row r="16" spans="1:10" ht="18" customHeight="1" x14ac:dyDescent="0.25">
      <c r="A16" s="91" t="s">
        <v>89</v>
      </c>
      <c r="B16" s="75">
        <v>21318</v>
      </c>
      <c r="C16" s="97">
        <f t="shared" si="1"/>
        <v>2159</v>
      </c>
      <c r="D16" s="76">
        <f t="shared" si="2"/>
        <v>0.10127591706539076</v>
      </c>
      <c r="E16" s="75">
        <v>11046</v>
      </c>
      <c r="F16" s="80">
        <v>1119</v>
      </c>
      <c r="G16" s="76">
        <f t="shared" si="3"/>
        <v>0.10130363932645302</v>
      </c>
      <c r="H16" s="75">
        <v>10272</v>
      </c>
      <c r="I16" s="80">
        <v>1040</v>
      </c>
      <c r="J16" s="76">
        <f t="shared" si="4"/>
        <v>0.10124610591900311</v>
      </c>
    </row>
    <row r="17" spans="1:10" ht="18" customHeight="1" x14ac:dyDescent="0.25">
      <c r="A17" s="91" t="s">
        <v>110</v>
      </c>
      <c r="B17" s="75">
        <v>108646</v>
      </c>
      <c r="C17" s="97">
        <f t="shared" si="1"/>
        <v>16797</v>
      </c>
      <c r="D17" s="76">
        <f t="shared" si="2"/>
        <v>0.15460302266075143</v>
      </c>
      <c r="E17" s="75">
        <v>56900</v>
      </c>
      <c r="F17" s="80">
        <v>8263</v>
      </c>
      <c r="G17" s="76">
        <f t="shared" si="3"/>
        <v>0.14521968365553603</v>
      </c>
      <c r="H17" s="75">
        <v>51746</v>
      </c>
      <c r="I17" s="80">
        <v>8534</v>
      </c>
      <c r="J17" s="76">
        <f t="shared" si="4"/>
        <v>0.16492096007420864</v>
      </c>
    </row>
    <row r="18" spans="1:10" ht="18" customHeight="1" x14ac:dyDescent="0.25">
      <c r="A18" s="91" t="s">
        <v>90</v>
      </c>
      <c r="B18" s="75">
        <v>31050</v>
      </c>
      <c r="C18" s="97">
        <f t="shared" si="1"/>
        <v>3536</v>
      </c>
      <c r="D18" s="76">
        <f t="shared" si="2"/>
        <v>0.11388083735909822</v>
      </c>
      <c r="E18" s="75">
        <v>16267</v>
      </c>
      <c r="F18" s="80">
        <v>1785</v>
      </c>
      <c r="G18" s="76">
        <f t="shared" si="3"/>
        <v>0.10973135796397615</v>
      </c>
      <c r="H18" s="75">
        <v>14783</v>
      </c>
      <c r="I18" s="80">
        <v>1751</v>
      </c>
      <c r="J18" s="76">
        <f t="shared" si="4"/>
        <v>0.11844686464181831</v>
      </c>
    </row>
    <row r="19" spans="1:10" ht="18" customHeight="1" x14ac:dyDescent="0.25">
      <c r="A19" s="91" t="s">
        <v>91</v>
      </c>
      <c r="B19" s="75">
        <v>28451</v>
      </c>
      <c r="C19" s="97">
        <f t="shared" si="1"/>
        <v>4939</v>
      </c>
      <c r="D19" s="76">
        <f t="shared" si="2"/>
        <v>0.17359671013321148</v>
      </c>
      <c r="E19" s="75">
        <v>15167</v>
      </c>
      <c r="F19" s="80">
        <v>2332</v>
      </c>
      <c r="G19" s="76">
        <f t="shared" si="3"/>
        <v>0.15375486253049384</v>
      </c>
      <c r="H19" s="75">
        <v>13284</v>
      </c>
      <c r="I19" s="80">
        <v>2607</v>
      </c>
      <c r="J19" s="76">
        <f t="shared" si="4"/>
        <v>0.19625112917795845</v>
      </c>
    </row>
    <row r="20" spans="1:10" ht="18" customHeight="1" x14ac:dyDescent="0.25">
      <c r="A20" s="91" t="s">
        <v>122</v>
      </c>
      <c r="B20" s="75">
        <v>81141</v>
      </c>
      <c r="C20" s="97">
        <f t="shared" si="1"/>
        <v>9601</v>
      </c>
      <c r="D20" s="76">
        <f t="shared" si="2"/>
        <v>0.11832489123870793</v>
      </c>
      <c r="E20" s="75">
        <v>42317</v>
      </c>
      <c r="F20" s="80">
        <v>4800</v>
      </c>
      <c r="G20" s="76">
        <f t="shared" si="3"/>
        <v>0.11342959094453765</v>
      </c>
      <c r="H20" s="75">
        <v>38824</v>
      </c>
      <c r="I20" s="80">
        <v>4801</v>
      </c>
      <c r="J20" s="76">
        <f t="shared" si="4"/>
        <v>0.12366062229548733</v>
      </c>
    </row>
    <row r="21" spans="1:10" ht="18" customHeight="1" x14ac:dyDescent="0.25">
      <c r="A21" s="91" t="s">
        <v>92</v>
      </c>
      <c r="B21" s="75">
        <v>68384</v>
      </c>
      <c r="C21" s="97">
        <f t="shared" si="1"/>
        <v>10123</v>
      </c>
      <c r="D21" s="76">
        <f t="shared" si="2"/>
        <v>0.14803170332241461</v>
      </c>
      <c r="E21" s="75">
        <v>36011</v>
      </c>
      <c r="F21" s="80">
        <v>4904</v>
      </c>
      <c r="G21" s="76">
        <f t="shared" si="3"/>
        <v>0.1361806114798256</v>
      </c>
      <c r="H21" s="75">
        <v>32373</v>
      </c>
      <c r="I21" s="80">
        <v>5219</v>
      </c>
      <c r="J21" s="76">
        <f t="shared" si="4"/>
        <v>0.16121459240725297</v>
      </c>
    </row>
    <row r="22" spans="1:10" ht="18" customHeight="1" x14ac:dyDescent="0.25">
      <c r="A22" s="91" t="s">
        <v>93</v>
      </c>
      <c r="B22" s="75">
        <v>25155</v>
      </c>
      <c r="C22" s="97">
        <f t="shared" si="1"/>
        <v>2752</v>
      </c>
      <c r="D22" s="76">
        <f t="shared" si="2"/>
        <v>0.1094017094017094</v>
      </c>
      <c r="E22" s="75">
        <v>13022</v>
      </c>
      <c r="F22" s="80">
        <v>1397</v>
      </c>
      <c r="G22" s="76">
        <f t="shared" si="3"/>
        <v>0.1072799877131009</v>
      </c>
      <c r="H22" s="75">
        <v>12133</v>
      </c>
      <c r="I22" s="80">
        <v>1355</v>
      </c>
      <c r="J22" s="76">
        <f t="shared" si="4"/>
        <v>0.11167889227726037</v>
      </c>
    </row>
    <row r="23" spans="1:10" ht="18" customHeight="1" x14ac:dyDescent="0.25">
      <c r="A23" s="91" t="s">
        <v>94</v>
      </c>
      <c r="B23" s="75">
        <v>36162</v>
      </c>
      <c r="C23" s="97">
        <f t="shared" si="1"/>
        <v>3393</v>
      </c>
      <c r="D23" s="76">
        <f t="shared" si="2"/>
        <v>9.3827775012444006E-2</v>
      </c>
      <c r="E23" s="75">
        <v>19095</v>
      </c>
      <c r="F23" s="80">
        <v>1660</v>
      </c>
      <c r="G23" s="76">
        <f t="shared" si="3"/>
        <v>8.6933752291175698E-2</v>
      </c>
      <c r="H23" s="75">
        <v>17067</v>
      </c>
      <c r="I23" s="80">
        <v>1733</v>
      </c>
      <c r="J23" s="76">
        <f t="shared" si="4"/>
        <v>0.10154098552762642</v>
      </c>
    </row>
    <row r="24" spans="1:10" ht="18" customHeight="1" x14ac:dyDescent="0.25">
      <c r="A24" s="91" t="s">
        <v>95</v>
      </c>
      <c r="B24" s="75">
        <v>27067</v>
      </c>
      <c r="C24" s="97">
        <f t="shared" si="1"/>
        <v>1934</v>
      </c>
      <c r="D24" s="76">
        <f t="shared" si="2"/>
        <v>7.1452322015738728E-2</v>
      </c>
      <c r="E24" s="75">
        <v>14114</v>
      </c>
      <c r="F24" s="80">
        <v>989</v>
      </c>
      <c r="G24" s="76">
        <f t="shared" si="3"/>
        <v>7.007226866940626E-2</v>
      </c>
      <c r="H24" s="75">
        <v>12953</v>
      </c>
      <c r="I24" s="80">
        <v>945</v>
      </c>
      <c r="J24" s="76">
        <f t="shared" si="4"/>
        <v>7.2956071952443455E-2</v>
      </c>
    </row>
    <row r="25" spans="1:10" ht="18" customHeight="1" x14ac:dyDescent="0.25">
      <c r="A25" s="91" t="s">
        <v>123</v>
      </c>
      <c r="B25" s="75">
        <v>48040</v>
      </c>
      <c r="C25" s="97">
        <f t="shared" si="1"/>
        <v>4789</v>
      </c>
      <c r="D25" s="76">
        <f t="shared" si="2"/>
        <v>9.9687760199833469E-2</v>
      </c>
      <c r="E25" s="75">
        <v>25153</v>
      </c>
      <c r="F25" s="80">
        <v>2407</v>
      </c>
      <c r="G25" s="76">
        <f t="shared" si="3"/>
        <v>9.5694350574484152E-2</v>
      </c>
      <c r="H25" s="75">
        <v>22887</v>
      </c>
      <c r="I25" s="80">
        <v>2382</v>
      </c>
      <c r="J25" s="76">
        <f t="shared" si="4"/>
        <v>0.10407655000655394</v>
      </c>
    </row>
    <row r="26" spans="1:10" ht="18" customHeight="1" x14ac:dyDescent="0.25">
      <c r="A26" s="91" t="s">
        <v>124</v>
      </c>
      <c r="B26" s="75">
        <v>57340</v>
      </c>
      <c r="C26" s="97">
        <f t="shared" si="1"/>
        <v>7245</v>
      </c>
      <c r="D26" s="76">
        <f t="shared" si="2"/>
        <v>0.12635158702476457</v>
      </c>
      <c r="E26" s="75">
        <v>29858</v>
      </c>
      <c r="F26" s="80">
        <v>3579</v>
      </c>
      <c r="G26" s="76">
        <f t="shared" si="3"/>
        <v>0.11986737222854846</v>
      </c>
      <c r="H26" s="75">
        <v>27482</v>
      </c>
      <c r="I26" s="80">
        <v>3666</v>
      </c>
      <c r="J26" s="76">
        <f t="shared" si="4"/>
        <v>0.13339640491958374</v>
      </c>
    </row>
    <row r="27" spans="1:10" ht="18" customHeight="1" x14ac:dyDescent="0.25">
      <c r="A27" s="91" t="s">
        <v>96</v>
      </c>
      <c r="B27" s="75">
        <v>40510</v>
      </c>
      <c r="C27" s="97">
        <f t="shared" si="1"/>
        <v>2409</v>
      </c>
      <c r="D27" s="76">
        <f t="shared" si="2"/>
        <v>5.9466798321402121E-2</v>
      </c>
      <c r="E27" s="75">
        <v>21119</v>
      </c>
      <c r="F27" s="80">
        <v>1228</v>
      </c>
      <c r="G27" s="76">
        <f t="shared" si="3"/>
        <v>5.8146692551730668E-2</v>
      </c>
      <c r="H27" s="75">
        <v>19391</v>
      </c>
      <c r="I27" s="80">
        <v>1181</v>
      </c>
      <c r="J27" s="76">
        <f t="shared" si="4"/>
        <v>6.0904543344850702E-2</v>
      </c>
    </row>
    <row r="28" spans="1:10" ht="18" customHeight="1" x14ac:dyDescent="0.25">
      <c r="A28" s="91" t="s">
        <v>97</v>
      </c>
      <c r="B28" s="75">
        <v>11578</v>
      </c>
      <c r="C28" s="97">
        <f t="shared" si="1"/>
        <v>1300</v>
      </c>
      <c r="D28" s="76">
        <f t="shared" si="2"/>
        <v>0.11228191397477975</v>
      </c>
      <c r="E28" s="75">
        <v>6022</v>
      </c>
      <c r="F28" s="80">
        <v>620</v>
      </c>
      <c r="G28" s="76">
        <f t="shared" si="3"/>
        <v>0.10295582862836267</v>
      </c>
      <c r="H28" s="75">
        <v>5556</v>
      </c>
      <c r="I28" s="80">
        <v>680</v>
      </c>
      <c r="J28" s="76">
        <f t="shared" si="4"/>
        <v>0.12239020878329733</v>
      </c>
    </row>
    <row r="29" spans="1:10" ht="18" customHeight="1" x14ac:dyDescent="0.25">
      <c r="A29" s="91" t="s">
        <v>98</v>
      </c>
      <c r="B29" s="75">
        <v>16018</v>
      </c>
      <c r="C29" s="97">
        <f t="shared" si="1"/>
        <v>1873</v>
      </c>
      <c r="D29" s="76">
        <f t="shared" si="2"/>
        <v>0.11693095267823699</v>
      </c>
      <c r="E29" s="75">
        <v>8400</v>
      </c>
      <c r="F29" s="80">
        <v>915</v>
      </c>
      <c r="G29" s="76">
        <f t="shared" si="3"/>
        <v>0.10892857142857143</v>
      </c>
      <c r="H29" s="75">
        <v>7618</v>
      </c>
      <c r="I29" s="80">
        <v>958</v>
      </c>
      <c r="J29" s="76">
        <f t="shared" si="4"/>
        <v>0.12575479128380151</v>
      </c>
    </row>
    <row r="30" spans="1:10" ht="18" customHeight="1" x14ac:dyDescent="0.25">
      <c r="A30" s="91" t="s">
        <v>99</v>
      </c>
      <c r="B30" s="75">
        <v>4382</v>
      </c>
      <c r="C30" s="97">
        <f t="shared" si="1"/>
        <v>626</v>
      </c>
      <c r="D30" s="76">
        <f t="shared" si="2"/>
        <v>0.14285714285714285</v>
      </c>
      <c r="E30" s="75">
        <v>2280</v>
      </c>
      <c r="F30" s="80">
        <v>312</v>
      </c>
      <c r="G30" s="76">
        <f t="shared" si="3"/>
        <v>0.1368421052631579</v>
      </c>
      <c r="H30" s="75">
        <v>2102</v>
      </c>
      <c r="I30" s="80">
        <v>314</v>
      </c>
      <c r="J30" s="76">
        <f t="shared" si="4"/>
        <v>0.14938154138915319</v>
      </c>
    </row>
    <row r="31" spans="1:10" ht="18" customHeight="1" x14ac:dyDescent="0.25">
      <c r="A31" s="91" t="s">
        <v>100</v>
      </c>
      <c r="B31" s="75">
        <v>16170</v>
      </c>
      <c r="C31" s="97">
        <f t="shared" si="1"/>
        <v>1905</v>
      </c>
      <c r="D31" s="76">
        <f t="shared" si="2"/>
        <v>0.11781076066790352</v>
      </c>
      <c r="E31" s="75">
        <v>8445</v>
      </c>
      <c r="F31" s="80">
        <v>941</v>
      </c>
      <c r="G31" s="76">
        <f t="shared" si="3"/>
        <v>0.11142687981053878</v>
      </c>
      <c r="H31" s="75">
        <v>7725</v>
      </c>
      <c r="I31" s="80">
        <v>964</v>
      </c>
      <c r="J31" s="76">
        <f t="shared" si="4"/>
        <v>0.12478964401294498</v>
      </c>
    </row>
    <row r="32" spans="1:10" ht="18" customHeight="1" x14ac:dyDescent="0.25">
      <c r="A32" s="91" t="s">
        <v>101</v>
      </c>
      <c r="B32" s="75">
        <v>24233</v>
      </c>
      <c r="C32" s="97">
        <f t="shared" si="1"/>
        <v>4733</v>
      </c>
      <c r="D32" s="76">
        <f t="shared" si="2"/>
        <v>0.19531217760904551</v>
      </c>
      <c r="E32" s="75">
        <v>12653</v>
      </c>
      <c r="F32" s="80">
        <v>2328</v>
      </c>
      <c r="G32" s="76">
        <f t="shared" si="3"/>
        <v>0.18398798703864697</v>
      </c>
      <c r="H32" s="75">
        <v>11580</v>
      </c>
      <c r="I32" s="80">
        <v>2405</v>
      </c>
      <c r="J32" s="76">
        <f t="shared" si="4"/>
        <v>0.20768566493955096</v>
      </c>
    </row>
    <row r="33" spans="1:10" ht="18" customHeight="1" x14ac:dyDescent="0.25">
      <c r="A33" s="91" t="s">
        <v>86</v>
      </c>
      <c r="B33" s="75">
        <v>52931</v>
      </c>
      <c r="C33" s="97">
        <f t="shared" si="1"/>
        <v>17263</v>
      </c>
      <c r="D33" s="76">
        <f t="shared" si="2"/>
        <v>0.32614158054826092</v>
      </c>
      <c r="E33" s="75">
        <v>27639</v>
      </c>
      <c r="F33" s="80">
        <v>8364</v>
      </c>
      <c r="G33" s="76">
        <f t="shared" si="3"/>
        <v>0.30261586888092912</v>
      </c>
      <c r="H33" s="75">
        <v>25292</v>
      </c>
      <c r="I33" s="80">
        <v>8899</v>
      </c>
      <c r="J33" s="76">
        <f t="shared" si="4"/>
        <v>0.3518503874743002</v>
      </c>
    </row>
    <row r="34" spans="1:10" ht="18" customHeight="1" x14ac:dyDescent="0.25">
      <c r="A34" s="91" t="s">
        <v>102</v>
      </c>
      <c r="B34" s="75">
        <v>12752</v>
      </c>
      <c r="C34" s="97">
        <f t="shared" si="1"/>
        <v>3740</v>
      </c>
      <c r="D34" s="76">
        <f t="shared" si="2"/>
        <v>0.29328732747804265</v>
      </c>
      <c r="E34" s="75">
        <v>6665</v>
      </c>
      <c r="F34" s="80">
        <v>1789</v>
      </c>
      <c r="G34" s="76">
        <f t="shared" si="3"/>
        <v>0.26841710427606902</v>
      </c>
      <c r="H34" s="75">
        <v>6087</v>
      </c>
      <c r="I34" s="80">
        <v>1951</v>
      </c>
      <c r="J34" s="76">
        <f t="shared" si="4"/>
        <v>0.32051913914900609</v>
      </c>
    </row>
    <row r="35" spans="1:10" ht="18" customHeight="1" x14ac:dyDescent="0.25">
      <c r="A35" s="91" t="s">
        <v>87</v>
      </c>
      <c r="B35" s="75">
        <v>33864</v>
      </c>
      <c r="C35" s="97">
        <f t="shared" si="1"/>
        <v>8439</v>
      </c>
      <c r="D35" s="76">
        <f t="shared" si="2"/>
        <v>0.24920269312544294</v>
      </c>
      <c r="E35" s="75">
        <v>17666</v>
      </c>
      <c r="F35" s="80">
        <v>4032</v>
      </c>
      <c r="G35" s="76">
        <f t="shared" si="3"/>
        <v>0.22823502773689572</v>
      </c>
      <c r="H35" s="75">
        <v>16198</v>
      </c>
      <c r="I35" s="80">
        <v>4407</v>
      </c>
      <c r="J35" s="76">
        <f t="shared" si="4"/>
        <v>0.27207062600321025</v>
      </c>
    </row>
    <row r="36" spans="1:10" ht="18" customHeight="1" x14ac:dyDescent="0.25">
      <c r="A36" s="91" t="s">
        <v>103</v>
      </c>
      <c r="B36" s="75">
        <v>3926</v>
      </c>
      <c r="C36" s="97">
        <f t="shared" si="1"/>
        <v>205</v>
      </c>
      <c r="D36" s="76">
        <f t="shared" si="2"/>
        <v>5.2215995924605199E-2</v>
      </c>
      <c r="E36" s="75">
        <v>2051</v>
      </c>
      <c r="F36" s="80">
        <v>101</v>
      </c>
      <c r="G36" s="76">
        <f t="shared" si="3"/>
        <v>4.9244271087274499E-2</v>
      </c>
      <c r="H36" s="75">
        <v>1875</v>
      </c>
      <c r="I36" s="80">
        <v>104</v>
      </c>
      <c r="J36" s="76">
        <f t="shared" si="4"/>
        <v>5.5466666666666664E-2</v>
      </c>
    </row>
    <row r="37" spans="1:10" ht="18" customHeight="1" x14ac:dyDescent="0.25">
      <c r="A37" s="91" t="s">
        <v>104</v>
      </c>
      <c r="B37" s="75">
        <v>486</v>
      </c>
      <c r="C37" s="97">
        <f t="shared" si="1"/>
        <v>29</v>
      </c>
      <c r="D37" s="76">
        <f t="shared" si="2"/>
        <v>5.9670781893004114E-2</v>
      </c>
      <c r="E37" s="75">
        <v>278</v>
      </c>
      <c r="F37" s="80">
        <v>15</v>
      </c>
      <c r="G37" s="76">
        <f t="shared" si="3"/>
        <v>5.3956834532374098E-2</v>
      </c>
      <c r="H37" s="75">
        <v>208</v>
      </c>
      <c r="I37" s="80">
        <v>14</v>
      </c>
      <c r="J37" s="76">
        <f t="shared" si="4"/>
        <v>6.7307692307692304E-2</v>
      </c>
    </row>
    <row r="38" spans="1:10" ht="21.75" customHeight="1" x14ac:dyDescent="0.25">
      <c r="A38" s="87" t="s">
        <v>111</v>
      </c>
      <c r="B38" s="87"/>
      <c r="C38" s="92"/>
      <c r="D38" s="93"/>
      <c r="E38" s="92"/>
      <c r="F38" s="92"/>
      <c r="G38" s="92"/>
      <c r="H38" s="92"/>
      <c r="I38" s="92"/>
      <c r="J38" s="92"/>
    </row>
    <row r="39" spans="1:10" ht="18.75" customHeight="1" x14ac:dyDescent="0.25">
      <c r="A39" s="83" t="s">
        <v>112</v>
      </c>
      <c r="B39" s="88" t="s">
        <v>113</v>
      </c>
      <c r="C39" s="88"/>
      <c r="D39" s="88"/>
      <c r="E39" s="88"/>
      <c r="F39" s="88"/>
      <c r="G39" s="88"/>
      <c r="H39" s="88"/>
      <c r="I39" s="88"/>
      <c r="J39" s="88"/>
    </row>
    <row r="40" spans="1:10" x14ac:dyDescent="0.25">
      <c r="A40" s="83" t="s">
        <v>114</v>
      </c>
      <c r="B40" s="88" t="s">
        <v>115</v>
      </c>
      <c r="C40" s="88"/>
      <c r="D40" s="88"/>
      <c r="E40" s="88"/>
      <c r="F40" s="88"/>
      <c r="G40" s="88"/>
      <c r="H40" s="88"/>
      <c r="I40" s="88"/>
      <c r="J40" s="88"/>
    </row>
  </sheetData>
  <mergeCells count="11">
    <mergeCell ref="A6:J6"/>
    <mergeCell ref="A12:J12"/>
    <mergeCell ref="A38:B38"/>
    <mergeCell ref="B39:J39"/>
    <mergeCell ref="B40:J40"/>
    <mergeCell ref="A1:J1"/>
    <mergeCell ref="A2:J2"/>
    <mergeCell ref="A3:A4"/>
    <mergeCell ref="B3:D3"/>
    <mergeCell ref="E3:G3"/>
    <mergeCell ref="H3:J3"/>
  </mergeCells>
  <phoneticPr fontId="23" type="noConversion"/>
  <printOptions horizontalCentered="1" verticalCentered="1"/>
  <pageMargins left="0.30000000000000004" right="0.27007874015748007" top="1.033858267716536" bottom="1.0236220472440951" header="0.640157480314961" footer="0.62992125984252012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/>
  </sheetViews>
  <sheetFormatPr defaultRowHeight="16.5" x14ac:dyDescent="0.25"/>
  <cols>
    <col min="1" max="1" width="9" style="1" customWidth="1"/>
    <col min="2" max="2" width="11.625" style="1" customWidth="1"/>
    <col min="3" max="3" width="11.875" style="1" customWidth="1"/>
    <col min="4" max="4" width="11.25" style="1" customWidth="1"/>
    <col min="5" max="6" width="10.5" style="1" customWidth="1"/>
    <col min="7" max="7" width="9.875" style="1" customWidth="1"/>
    <col min="8" max="8" width="10.125" style="1" customWidth="1"/>
    <col min="9" max="9" width="9.875" style="1" customWidth="1"/>
    <col min="10" max="10" width="9.625" style="1" customWidth="1"/>
    <col min="11" max="253" width="9" style="1" customWidth="1"/>
    <col min="254" max="254" width="11.625" style="1" customWidth="1"/>
    <col min="255" max="255" width="11.875" style="1" customWidth="1"/>
    <col min="256" max="256" width="11.25" style="1" customWidth="1"/>
    <col min="257" max="258" width="10.5" style="1" customWidth="1"/>
    <col min="259" max="259" width="9.875" style="1" customWidth="1"/>
    <col min="260" max="260" width="10.125" style="1" customWidth="1"/>
    <col min="261" max="261" width="9.875" style="1" customWidth="1"/>
    <col min="262" max="262" width="9.625" style="1" customWidth="1"/>
    <col min="263" max="263" width="9" style="1" customWidth="1"/>
    <col min="264" max="264" width="12.125" style="1" bestFit="1" customWidth="1"/>
    <col min="265" max="509" width="9" style="1" customWidth="1"/>
    <col min="510" max="510" width="11.625" style="1" customWidth="1"/>
    <col min="511" max="511" width="11.875" style="1" customWidth="1"/>
    <col min="512" max="512" width="11.25" style="1" customWidth="1"/>
    <col min="513" max="514" width="10.5" style="1" customWidth="1"/>
    <col min="515" max="515" width="9.875" style="1" customWidth="1"/>
    <col min="516" max="516" width="10.125" style="1" customWidth="1"/>
    <col min="517" max="517" width="9.875" style="1" customWidth="1"/>
    <col min="518" max="518" width="9.625" style="1" customWidth="1"/>
    <col min="519" max="519" width="9" style="1" customWidth="1"/>
    <col min="520" max="520" width="12.125" style="1" bestFit="1" customWidth="1"/>
    <col min="521" max="765" width="9" style="1" customWidth="1"/>
    <col min="766" max="766" width="11.625" style="1" customWidth="1"/>
    <col min="767" max="767" width="11.875" style="1" customWidth="1"/>
    <col min="768" max="768" width="11.25" style="1" customWidth="1"/>
    <col min="769" max="770" width="10.5" style="1" customWidth="1"/>
    <col min="771" max="771" width="9.875" style="1" customWidth="1"/>
    <col min="772" max="772" width="10.125" style="1" customWidth="1"/>
    <col min="773" max="773" width="9.875" style="1" customWidth="1"/>
    <col min="774" max="774" width="9.625" style="1" customWidth="1"/>
    <col min="775" max="775" width="9" style="1" customWidth="1"/>
    <col min="776" max="776" width="12.125" style="1" bestFit="1" customWidth="1"/>
    <col min="777" max="1021" width="9" style="1" customWidth="1"/>
    <col min="1022" max="1022" width="11.625" style="1" customWidth="1"/>
    <col min="1023" max="1023" width="11.875" style="1" customWidth="1"/>
    <col min="1024" max="1024" width="11.25" style="1" customWidth="1"/>
    <col min="1025" max="1026" width="10.5" style="1" customWidth="1"/>
    <col min="1027" max="1027" width="9.875" style="1" customWidth="1"/>
    <col min="1028" max="1028" width="10.125" style="1" customWidth="1"/>
    <col min="1029" max="1029" width="9.875" style="1" customWidth="1"/>
    <col min="1030" max="1030" width="9.625" style="1" customWidth="1"/>
    <col min="1031" max="1031" width="9" style="1" customWidth="1"/>
    <col min="1032" max="1032" width="12.125" style="1" bestFit="1" customWidth="1"/>
    <col min="1033" max="1277" width="9" style="1" customWidth="1"/>
    <col min="1278" max="1278" width="11.625" style="1" customWidth="1"/>
    <col min="1279" max="1279" width="11.875" style="1" customWidth="1"/>
    <col min="1280" max="1280" width="11.25" style="1" customWidth="1"/>
    <col min="1281" max="1282" width="10.5" style="1" customWidth="1"/>
    <col min="1283" max="1283" width="9.875" style="1" customWidth="1"/>
    <col min="1284" max="1284" width="10.125" style="1" customWidth="1"/>
    <col min="1285" max="1285" width="9.875" style="1" customWidth="1"/>
    <col min="1286" max="1286" width="9.625" style="1" customWidth="1"/>
    <col min="1287" max="1287" width="9" style="1" customWidth="1"/>
    <col min="1288" max="1288" width="12.125" style="1" bestFit="1" customWidth="1"/>
    <col min="1289" max="1533" width="9" style="1" customWidth="1"/>
    <col min="1534" max="1534" width="11.625" style="1" customWidth="1"/>
    <col min="1535" max="1535" width="11.875" style="1" customWidth="1"/>
    <col min="1536" max="1536" width="11.25" style="1" customWidth="1"/>
    <col min="1537" max="1538" width="10.5" style="1" customWidth="1"/>
    <col min="1539" max="1539" width="9.875" style="1" customWidth="1"/>
    <col min="1540" max="1540" width="10.125" style="1" customWidth="1"/>
    <col min="1541" max="1541" width="9.875" style="1" customWidth="1"/>
    <col min="1542" max="1542" width="9.625" style="1" customWidth="1"/>
    <col min="1543" max="1543" width="9" style="1" customWidth="1"/>
    <col min="1544" max="1544" width="12.125" style="1" bestFit="1" customWidth="1"/>
    <col min="1545" max="1789" width="9" style="1" customWidth="1"/>
    <col min="1790" max="1790" width="11.625" style="1" customWidth="1"/>
    <col min="1791" max="1791" width="11.875" style="1" customWidth="1"/>
    <col min="1792" max="1792" width="11.25" style="1" customWidth="1"/>
    <col min="1793" max="1794" width="10.5" style="1" customWidth="1"/>
    <col min="1795" max="1795" width="9.875" style="1" customWidth="1"/>
    <col min="1796" max="1796" width="10.125" style="1" customWidth="1"/>
    <col min="1797" max="1797" width="9.875" style="1" customWidth="1"/>
    <col min="1798" max="1798" width="9.625" style="1" customWidth="1"/>
    <col min="1799" max="1799" width="9" style="1" customWidth="1"/>
    <col min="1800" max="1800" width="12.125" style="1" bestFit="1" customWidth="1"/>
    <col min="1801" max="2045" width="9" style="1" customWidth="1"/>
    <col min="2046" max="2046" width="11.625" style="1" customWidth="1"/>
    <col min="2047" max="2047" width="11.875" style="1" customWidth="1"/>
    <col min="2048" max="2048" width="11.25" style="1" customWidth="1"/>
    <col min="2049" max="2050" width="10.5" style="1" customWidth="1"/>
    <col min="2051" max="2051" width="9.875" style="1" customWidth="1"/>
    <col min="2052" max="2052" width="10.125" style="1" customWidth="1"/>
    <col min="2053" max="2053" width="9.875" style="1" customWidth="1"/>
    <col min="2054" max="2054" width="9.625" style="1" customWidth="1"/>
    <col min="2055" max="2055" width="9" style="1" customWidth="1"/>
    <col min="2056" max="2056" width="12.125" style="1" bestFit="1" customWidth="1"/>
    <col min="2057" max="2301" width="9" style="1" customWidth="1"/>
    <col min="2302" max="2302" width="11.625" style="1" customWidth="1"/>
    <col min="2303" max="2303" width="11.875" style="1" customWidth="1"/>
    <col min="2304" max="2304" width="11.25" style="1" customWidth="1"/>
    <col min="2305" max="2306" width="10.5" style="1" customWidth="1"/>
    <col min="2307" max="2307" width="9.875" style="1" customWidth="1"/>
    <col min="2308" max="2308" width="10.125" style="1" customWidth="1"/>
    <col min="2309" max="2309" width="9.875" style="1" customWidth="1"/>
    <col min="2310" max="2310" width="9.625" style="1" customWidth="1"/>
    <col min="2311" max="2311" width="9" style="1" customWidth="1"/>
    <col min="2312" max="2312" width="12.125" style="1" bestFit="1" customWidth="1"/>
    <col min="2313" max="2557" width="9" style="1" customWidth="1"/>
    <col min="2558" max="2558" width="11.625" style="1" customWidth="1"/>
    <col min="2559" max="2559" width="11.875" style="1" customWidth="1"/>
    <col min="2560" max="2560" width="11.25" style="1" customWidth="1"/>
    <col min="2561" max="2562" width="10.5" style="1" customWidth="1"/>
    <col min="2563" max="2563" width="9.875" style="1" customWidth="1"/>
    <col min="2564" max="2564" width="10.125" style="1" customWidth="1"/>
    <col min="2565" max="2565" width="9.875" style="1" customWidth="1"/>
    <col min="2566" max="2566" width="9.625" style="1" customWidth="1"/>
    <col min="2567" max="2567" width="9" style="1" customWidth="1"/>
    <col min="2568" max="2568" width="12.125" style="1" bestFit="1" customWidth="1"/>
    <col min="2569" max="2813" width="9" style="1" customWidth="1"/>
    <col min="2814" max="2814" width="11.625" style="1" customWidth="1"/>
    <col min="2815" max="2815" width="11.875" style="1" customWidth="1"/>
    <col min="2816" max="2816" width="11.25" style="1" customWidth="1"/>
    <col min="2817" max="2818" width="10.5" style="1" customWidth="1"/>
    <col min="2819" max="2819" width="9.875" style="1" customWidth="1"/>
    <col min="2820" max="2820" width="10.125" style="1" customWidth="1"/>
    <col min="2821" max="2821" width="9.875" style="1" customWidth="1"/>
    <col min="2822" max="2822" width="9.625" style="1" customWidth="1"/>
    <col min="2823" max="2823" width="9" style="1" customWidth="1"/>
    <col min="2824" max="2824" width="12.125" style="1" bestFit="1" customWidth="1"/>
    <col min="2825" max="3069" width="9" style="1" customWidth="1"/>
    <col min="3070" max="3070" width="11.625" style="1" customWidth="1"/>
    <col min="3071" max="3071" width="11.875" style="1" customWidth="1"/>
    <col min="3072" max="3072" width="11.25" style="1" customWidth="1"/>
    <col min="3073" max="3074" width="10.5" style="1" customWidth="1"/>
    <col min="3075" max="3075" width="9.875" style="1" customWidth="1"/>
    <col min="3076" max="3076" width="10.125" style="1" customWidth="1"/>
    <col min="3077" max="3077" width="9.875" style="1" customWidth="1"/>
    <col min="3078" max="3078" width="9.625" style="1" customWidth="1"/>
    <col min="3079" max="3079" width="9" style="1" customWidth="1"/>
    <col min="3080" max="3080" width="12.125" style="1" bestFit="1" customWidth="1"/>
    <col min="3081" max="3325" width="9" style="1" customWidth="1"/>
    <col min="3326" max="3326" width="11.625" style="1" customWidth="1"/>
    <col min="3327" max="3327" width="11.875" style="1" customWidth="1"/>
    <col min="3328" max="3328" width="11.25" style="1" customWidth="1"/>
    <col min="3329" max="3330" width="10.5" style="1" customWidth="1"/>
    <col min="3331" max="3331" width="9.875" style="1" customWidth="1"/>
    <col min="3332" max="3332" width="10.125" style="1" customWidth="1"/>
    <col min="3333" max="3333" width="9.875" style="1" customWidth="1"/>
    <col min="3334" max="3334" width="9.625" style="1" customWidth="1"/>
    <col min="3335" max="3335" width="9" style="1" customWidth="1"/>
    <col min="3336" max="3336" width="12.125" style="1" bestFit="1" customWidth="1"/>
    <col min="3337" max="3581" width="9" style="1" customWidth="1"/>
    <col min="3582" max="3582" width="11.625" style="1" customWidth="1"/>
    <col min="3583" max="3583" width="11.875" style="1" customWidth="1"/>
    <col min="3584" max="3584" width="11.25" style="1" customWidth="1"/>
    <col min="3585" max="3586" width="10.5" style="1" customWidth="1"/>
    <col min="3587" max="3587" width="9.875" style="1" customWidth="1"/>
    <col min="3588" max="3588" width="10.125" style="1" customWidth="1"/>
    <col min="3589" max="3589" width="9.875" style="1" customWidth="1"/>
    <col min="3590" max="3590" width="9.625" style="1" customWidth="1"/>
    <col min="3591" max="3591" width="9" style="1" customWidth="1"/>
    <col min="3592" max="3592" width="12.125" style="1" bestFit="1" customWidth="1"/>
    <col min="3593" max="3837" width="9" style="1" customWidth="1"/>
    <col min="3838" max="3838" width="11.625" style="1" customWidth="1"/>
    <col min="3839" max="3839" width="11.875" style="1" customWidth="1"/>
    <col min="3840" max="3840" width="11.25" style="1" customWidth="1"/>
    <col min="3841" max="3842" width="10.5" style="1" customWidth="1"/>
    <col min="3843" max="3843" width="9.875" style="1" customWidth="1"/>
    <col min="3844" max="3844" width="10.125" style="1" customWidth="1"/>
    <col min="3845" max="3845" width="9.875" style="1" customWidth="1"/>
    <col min="3846" max="3846" width="9.625" style="1" customWidth="1"/>
    <col min="3847" max="3847" width="9" style="1" customWidth="1"/>
    <col min="3848" max="3848" width="12.125" style="1" bestFit="1" customWidth="1"/>
    <col min="3849" max="4093" width="9" style="1" customWidth="1"/>
    <col min="4094" max="4094" width="11.625" style="1" customWidth="1"/>
    <col min="4095" max="4095" width="11.875" style="1" customWidth="1"/>
    <col min="4096" max="4096" width="11.25" style="1" customWidth="1"/>
    <col min="4097" max="4098" width="10.5" style="1" customWidth="1"/>
    <col min="4099" max="4099" width="9.875" style="1" customWidth="1"/>
    <col min="4100" max="4100" width="10.125" style="1" customWidth="1"/>
    <col min="4101" max="4101" width="9.875" style="1" customWidth="1"/>
    <col min="4102" max="4102" width="9.625" style="1" customWidth="1"/>
    <col min="4103" max="4103" width="9" style="1" customWidth="1"/>
    <col min="4104" max="4104" width="12.125" style="1" bestFit="1" customWidth="1"/>
    <col min="4105" max="4349" width="9" style="1" customWidth="1"/>
    <col min="4350" max="4350" width="11.625" style="1" customWidth="1"/>
    <col min="4351" max="4351" width="11.875" style="1" customWidth="1"/>
    <col min="4352" max="4352" width="11.25" style="1" customWidth="1"/>
    <col min="4353" max="4354" width="10.5" style="1" customWidth="1"/>
    <col min="4355" max="4355" width="9.875" style="1" customWidth="1"/>
    <col min="4356" max="4356" width="10.125" style="1" customWidth="1"/>
    <col min="4357" max="4357" width="9.875" style="1" customWidth="1"/>
    <col min="4358" max="4358" width="9.625" style="1" customWidth="1"/>
    <col min="4359" max="4359" width="9" style="1" customWidth="1"/>
    <col min="4360" max="4360" width="12.125" style="1" bestFit="1" customWidth="1"/>
    <col min="4361" max="4605" width="9" style="1" customWidth="1"/>
    <col min="4606" max="4606" width="11.625" style="1" customWidth="1"/>
    <col min="4607" max="4607" width="11.875" style="1" customWidth="1"/>
    <col min="4608" max="4608" width="11.25" style="1" customWidth="1"/>
    <col min="4609" max="4610" width="10.5" style="1" customWidth="1"/>
    <col min="4611" max="4611" width="9.875" style="1" customWidth="1"/>
    <col min="4612" max="4612" width="10.125" style="1" customWidth="1"/>
    <col min="4613" max="4613" width="9.875" style="1" customWidth="1"/>
    <col min="4614" max="4614" width="9.625" style="1" customWidth="1"/>
    <col min="4615" max="4615" width="9" style="1" customWidth="1"/>
    <col min="4616" max="4616" width="12.125" style="1" bestFit="1" customWidth="1"/>
    <col min="4617" max="4861" width="9" style="1" customWidth="1"/>
    <col min="4862" max="4862" width="11.625" style="1" customWidth="1"/>
    <col min="4863" max="4863" width="11.875" style="1" customWidth="1"/>
    <col min="4864" max="4864" width="11.25" style="1" customWidth="1"/>
    <col min="4865" max="4866" width="10.5" style="1" customWidth="1"/>
    <col min="4867" max="4867" width="9.875" style="1" customWidth="1"/>
    <col min="4868" max="4868" width="10.125" style="1" customWidth="1"/>
    <col min="4869" max="4869" width="9.875" style="1" customWidth="1"/>
    <col min="4870" max="4870" width="9.625" style="1" customWidth="1"/>
    <col min="4871" max="4871" width="9" style="1" customWidth="1"/>
    <col min="4872" max="4872" width="12.125" style="1" bestFit="1" customWidth="1"/>
    <col min="4873" max="5117" width="9" style="1" customWidth="1"/>
    <col min="5118" max="5118" width="11.625" style="1" customWidth="1"/>
    <col min="5119" max="5119" width="11.875" style="1" customWidth="1"/>
    <col min="5120" max="5120" width="11.25" style="1" customWidth="1"/>
    <col min="5121" max="5122" width="10.5" style="1" customWidth="1"/>
    <col min="5123" max="5123" width="9.875" style="1" customWidth="1"/>
    <col min="5124" max="5124" width="10.125" style="1" customWidth="1"/>
    <col min="5125" max="5125" width="9.875" style="1" customWidth="1"/>
    <col min="5126" max="5126" width="9.625" style="1" customWidth="1"/>
    <col min="5127" max="5127" width="9" style="1" customWidth="1"/>
    <col min="5128" max="5128" width="12.125" style="1" bestFit="1" customWidth="1"/>
    <col min="5129" max="5373" width="9" style="1" customWidth="1"/>
    <col min="5374" max="5374" width="11.625" style="1" customWidth="1"/>
    <col min="5375" max="5375" width="11.875" style="1" customWidth="1"/>
    <col min="5376" max="5376" width="11.25" style="1" customWidth="1"/>
    <col min="5377" max="5378" width="10.5" style="1" customWidth="1"/>
    <col min="5379" max="5379" width="9.875" style="1" customWidth="1"/>
    <col min="5380" max="5380" width="10.125" style="1" customWidth="1"/>
    <col min="5381" max="5381" width="9.875" style="1" customWidth="1"/>
    <col min="5382" max="5382" width="9.625" style="1" customWidth="1"/>
    <col min="5383" max="5383" width="9" style="1" customWidth="1"/>
    <col min="5384" max="5384" width="12.125" style="1" bestFit="1" customWidth="1"/>
    <col min="5385" max="5629" width="9" style="1" customWidth="1"/>
    <col min="5630" max="5630" width="11.625" style="1" customWidth="1"/>
    <col min="5631" max="5631" width="11.875" style="1" customWidth="1"/>
    <col min="5632" max="5632" width="11.25" style="1" customWidth="1"/>
    <col min="5633" max="5634" width="10.5" style="1" customWidth="1"/>
    <col min="5635" max="5635" width="9.875" style="1" customWidth="1"/>
    <col min="5636" max="5636" width="10.125" style="1" customWidth="1"/>
    <col min="5637" max="5637" width="9.875" style="1" customWidth="1"/>
    <col min="5638" max="5638" width="9.625" style="1" customWidth="1"/>
    <col min="5639" max="5639" width="9" style="1" customWidth="1"/>
    <col min="5640" max="5640" width="12.125" style="1" bestFit="1" customWidth="1"/>
    <col min="5641" max="5885" width="9" style="1" customWidth="1"/>
    <col min="5886" max="5886" width="11.625" style="1" customWidth="1"/>
    <col min="5887" max="5887" width="11.875" style="1" customWidth="1"/>
    <col min="5888" max="5888" width="11.25" style="1" customWidth="1"/>
    <col min="5889" max="5890" width="10.5" style="1" customWidth="1"/>
    <col min="5891" max="5891" width="9.875" style="1" customWidth="1"/>
    <col min="5892" max="5892" width="10.125" style="1" customWidth="1"/>
    <col min="5893" max="5893" width="9.875" style="1" customWidth="1"/>
    <col min="5894" max="5894" width="9.625" style="1" customWidth="1"/>
    <col min="5895" max="5895" width="9" style="1" customWidth="1"/>
    <col min="5896" max="5896" width="12.125" style="1" bestFit="1" customWidth="1"/>
    <col min="5897" max="6141" width="9" style="1" customWidth="1"/>
    <col min="6142" max="6142" width="11.625" style="1" customWidth="1"/>
    <col min="6143" max="6143" width="11.875" style="1" customWidth="1"/>
    <col min="6144" max="6144" width="11.25" style="1" customWidth="1"/>
    <col min="6145" max="6146" width="10.5" style="1" customWidth="1"/>
    <col min="6147" max="6147" width="9.875" style="1" customWidth="1"/>
    <col min="6148" max="6148" width="10.125" style="1" customWidth="1"/>
    <col min="6149" max="6149" width="9.875" style="1" customWidth="1"/>
    <col min="6150" max="6150" width="9.625" style="1" customWidth="1"/>
    <col min="6151" max="6151" width="9" style="1" customWidth="1"/>
    <col min="6152" max="6152" width="12.125" style="1" bestFit="1" customWidth="1"/>
    <col min="6153" max="6397" width="9" style="1" customWidth="1"/>
    <col min="6398" max="6398" width="11.625" style="1" customWidth="1"/>
    <col min="6399" max="6399" width="11.875" style="1" customWidth="1"/>
    <col min="6400" max="6400" width="11.25" style="1" customWidth="1"/>
    <col min="6401" max="6402" width="10.5" style="1" customWidth="1"/>
    <col min="6403" max="6403" width="9.875" style="1" customWidth="1"/>
    <col min="6404" max="6404" width="10.125" style="1" customWidth="1"/>
    <col min="6405" max="6405" width="9.875" style="1" customWidth="1"/>
    <col min="6406" max="6406" width="9.625" style="1" customWidth="1"/>
    <col min="6407" max="6407" width="9" style="1" customWidth="1"/>
    <col min="6408" max="6408" width="12.125" style="1" bestFit="1" customWidth="1"/>
    <col min="6409" max="6653" width="9" style="1" customWidth="1"/>
    <col min="6654" max="6654" width="11.625" style="1" customWidth="1"/>
    <col min="6655" max="6655" width="11.875" style="1" customWidth="1"/>
    <col min="6656" max="6656" width="11.25" style="1" customWidth="1"/>
    <col min="6657" max="6658" width="10.5" style="1" customWidth="1"/>
    <col min="6659" max="6659" width="9.875" style="1" customWidth="1"/>
    <col min="6660" max="6660" width="10.125" style="1" customWidth="1"/>
    <col min="6661" max="6661" width="9.875" style="1" customWidth="1"/>
    <col min="6662" max="6662" width="9.625" style="1" customWidth="1"/>
    <col min="6663" max="6663" width="9" style="1" customWidth="1"/>
    <col min="6664" max="6664" width="12.125" style="1" bestFit="1" customWidth="1"/>
    <col min="6665" max="6909" width="9" style="1" customWidth="1"/>
    <col min="6910" max="6910" width="11.625" style="1" customWidth="1"/>
    <col min="6911" max="6911" width="11.875" style="1" customWidth="1"/>
    <col min="6912" max="6912" width="11.25" style="1" customWidth="1"/>
    <col min="6913" max="6914" width="10.5" style="1" customWidth="1"/>
    <col min="6915" max="6915" width="9.875" style="1" customWidth="1"/>
    <col min="6916" max="6916" width="10.125" style="1" customWidth="1"/>
    <col min="6917" max="6917" width="9.875" style="1" customWidth="1"/>
    <col min="6918" max="6918" width="9.625" style="1" customWidth="1"/>
    <col min="6919" max="6919" width="9" style="1" customWidth="1"/>
    <col min="6920" max="6920" width="12.125" style="1" bestFit="1" customWidth="1"/>
    <col min="6921" max="7165" width="9" style="1" customWidth="1"/>
    <col min="7166" max="7166" width="11.625" style="1" customWidth="1"/>
    <col min="7167" max="7167" width="11.875" style="1" customWidth="1"/>
    <col min="7168" max="7168" width="11.25" style="1" customWidth="1"/>
    <col min="7169" max="7170" width="10.5" style="1" customWidth="1"/>
    <col min="7171" max="7171" width="9.875" style="1" customWidth="1"/>
    <col min="7172" max="7172" width="10.125" style="1" customWidth="1"/>
    <col min="7173" max="7173" width="9.875" style="1" customWidth="1"/>
    <col min="7174" max="7174" width="9.625" style="1" customWidth="1"/>
    <col min="7175" max="7175" width="9" style="1" customWidth="1"/>
    <col min="7176" max="7176" width="12.125" style="1" bestFit="1" customWidth="1"/>
    <col min="7177" max="7421" width="9" style="1" customWidth="1"/>
    <col min="7422" max="7422" width="11.625" style="1" customWidth="1"/>
    <col min="7423" max="7423" width="11.875" style="1" customWidth="1"/>
    <col min="7424" max="7424" width="11.25" style="1" customWidth="1"/>
    <col min="7425" max="7426" width="10.5" style="1" customWidth="1"/>
    <col min="7427" max="7427" width="9.875" style="1" customWidth="1"/>
    <col min="7428" max="7428" width="10.125" style="1" customWidth="1"/>
    <col min="7429" max="7429" width="9.875" style="1" customWidth="1"/>
    <col min="7430" max="7430" width="9.625" style="1" customWidth="1"/>
    <col min="7431" max="7431" width="9" style="1" customWidth="1"/>
    <col min="7432" max="7432" width="12.125" style="1" bestFit="1" customWidth="1"/>
    <col min="7433" max="7677" width="9" style="1" customWidth="1"/>
    <col min="7678" max="7678" width="11.625" style="1" customWidth="1"/>
    <col min="7679" max="7679" width="11.875" style="1" customWidth="1"/>
    <col min="7680" max="7680" width="11.25" style="1" customWidth="1"/>
    <col min="7681" max="7682" width="10.5" style="1" customWidth="1"/>
    <col min="7683" max="7683" width="9.875" style="1" customWidth="1"/>
    <col min="7684" max="7684" width="10.125" style="1" customWidth="1"/>
    <col min="7685" max="7685" width="9.875" style="1" customWidth="1"/>
    <col min="7686" max="7686" width="9.625" style="1" customWidth="1"/>
    <col min="7687" max="7687" width="9" style="1" customWidth="1"/>
    <col min="7688" max="7688" width="12.125" style="1" bestFit="1" customWidth="1"/>
    <col min="7689" max="7933" width="9" style="1" customWidth="1"/>
    <col min="7934" max="7934" width="11.625" style="1" customWidth="1"/>
    <col min="7935" max="7935" width="11.875" style="1" customWidth="1"/>
    <col min="7936" max="7936" width="11.25" style="1" customWidth="1"/>
    <col min="7937" max="7938" width="10.5" style="1" customWidth="1"/>
    <col min="7939" max="7939" width="9.875" style="1" customWidth="1"/>
    <col min="7940" max="7940" width="10.125" style="1" customWidth="1"/>
    <col min="7941" max="7941" width="9.875" style="1" customWidth="1"/>
    <col min="7942" max="7942" width="9.625" style="1" customWidth="1"/>
    <col min="7943" max="7943" width="9" style="1" customWidth="1"/>
    <col min="7944" max="7944" width="12.125" style="1" bestFit="1" customWidth="1"/>
    <col min="7945" max="8189" width="9" style="1" customWidth="1"/>
    <col min="8190" max="8190" width="11.625" style="1" customWidth="1"/>
    <col min="8191" max="8191" width="11.875" style="1" customWidth="1"/>
    <col min="8192" max="8192" width="11.25" style="1" customWidth="1"/>
    <col min="8193" max="8194" width="10.5" style="1" customWidth="1"/>
    <col min="8195" max="8195" width="9.875" style="1" customWidth="1"/>
    <col min="8196" max="8196" width="10.125" style="1" customWidth="1"/>
    <col min="8197" max="8197" width="9.875" style="1" customWidth="1"/>
    <col min="8198" max="8198" width="9.625" style="1" customWidth="1"/>
    <col min="8199" max="8199" width="9" style="1" customWidth="1"/>
    <col min="8200" max="8200" width="12.125" style="1" bestFit="1" customWidth="1"/>
    <col min="8201" max="8445" width="9" style="1" customWidth="1"/>
    <col min="8446" max="8446" width="11.625" style="1" customWidth="1"/>
    <col min="8447" max="8447" width="11.875" style="1" customWidth="1"/>
    <col min="8448" max="8448" width="11.25" style="1" customWidth="1"/>
    <col min="8449" max="8450" width="10.5" style="1" customWidth="1"/>
    <col min="8451" max="8451" width="9.875" style="1" customWidth="1"/>
    <col min="8452" max="8452" width="10.125" style="1" customWidth="1"/>
    <col min="8453" max="8453" width="9.875" style="1" customWidth="1"/>
    <col min="8454" max="8454" width="9.625" style="1" customWidth="1"/>
    <col min="8455" max="8455" width="9" style="1" customWidth="1"/>
    <col min="8456" max="8456" width="12.125" style="1" bestFit="1" customWidth="1"/>
    <col min="8457" max="8701" width="9" style="1" customWidth="1"/>
    <col min="8702" max="8702" width="11.625" style="1" customWidth="1"/>
    <col min="8703" max="8703" width="11.875" style="1" customWidth="1"/>
    <col min="8704" max="8704" width="11.25" style="1" customWidth="1"/>
    <col min="8705" max="8706" width="10.5" style="1" customWidth="1"/>
    <col min="8707" max="8707" width="9.875" style="1" customWidth="1"/>
    <col min="8708" max="8708" width="10.125" style="1" customWidth="1"/>
    <col min="8709" max="8709" width="9.875" style="1" customWidth="1"/>
    <col min="8710" max="8710" width="9.625" style="1" customWidth="1"/>
    <col min="8711" max="8711" width="9" style="1" customWidth="1"/>
    <col min="8712" max="8712" width="12.125" style="1" bestFit="1" customWidth="1"/>
    <col min="8713" max="8957" width="9" style="1" customWidth="1"/>
    <col min="8958" max="8958" width="11.625" style="1" customWidth="1"/>
    <col min="8959" max="8959" width="11.875" style="1" customWidth="1"/>
    <col min="8960" max="8960" width="11.25" style="1" customWidth="1"/>
    <col min="8961" max="8962" width="10.5" style="1" customWidth="1"/>
    <col min="8963" max="8963" width="9.875" style="1" customWidth="1"/>
    <col min="8964" max="8964" width="10.125" style="1" customWidth="1"/>
    <col min="8965" max="8965" width="9.875" style="1" customWidth="1"/>
    <col min="8966" max="8966" width="9.625" style="1" customWidth="1"/>
    <col min="8967" max="8967" width="9" style="1" customWidth="1"/>
    <col min="8968" max="8968" width="12.125" style="1" bestFit="1" customWidth="1"/>
    <col min="8969" max="9213" width="9" style="1" customWidth="1"/>
    <col min="9214" max="9214" width="11.625" style="1" customWidth="1"/>
    <col min="9215" max="9215" width="11.875" style="1" customWidth="1"/>
    <col min="9216" max="9216" width="11.25" style="1" customWidth="1"/>
    <col min="9217" max="9218" width="10.5" style="1" customWidth="1"/>
    <col min="9219" max="9219" width="9.875" style="1" customWidth="1"/>
    <col min="9220" max="9220" width="10.125" style="1" customWidth="1"/>
    <col min="9221" max="9221" width="9.875" style="1" customWidth="1"/>
    <col min="9222" max="9222" width="9.625" style="1" customWidth="1"/>
    <col min="9223" max="9223" width="9" style="1" customWidth="1"/>
    <col min="9224" max="9224" width="12.125" style="1" bestFit="1" customWidth="1"/>
    <col min="9225" max="9469" width="9" style="1" customWidth="1"/>
    <col min="9470" max="9470" width="11.625" style="1" customWidth="1"/>
    <col min="9471" max="9471" width="11.875" style="1" customWidth="1"/>
    <col min="9472" max="9472" width="11.25" style="1" customWidth="1"/>
    <col min="9473" max="9474" width="10.5" style="1" customWidth="1"/>
    <col min="9475" max="9475" width="9.875" style="1" customWidth="1"/>
    <col min="9476" max="9476" width="10.125" style="1" customWidth="1"/>
    <col min="9477" max="9477" width="9.875" style="1" customWidth="1"/>
    <col min="9478" max="9478" width="9.625" style="1" customWidth="1"/>
    <col min="9479" max="9479" width="9" style="1" customWidth="1"/>
    <col min="9480" max="9480" width="12.125" style="1" bestFit="1" customWidth="1"/>
    <col min="9481" max="9725" width="9" style="1" customWidth="1"/>
    <col min="9726" max="9726" width="11.625" style="1" customWidth="1"/>
    <col min="9727" max="9727" width="11.875" style="1" customWidth="1"/>
    <col min="9728" max="9728" width="11.25" style="1" customWidth="1"/>
    <col min="9729" max="9730" width="10.5" style="1" customWidth="1"/>
    <col min="9731" max="9731" width="9.875" style="1" customWidth="1"/>
    <col min="9732" max="9732" width="10.125" style="1" customWidth="1"/>
    <col min="9733" max="9733" width="9.875" style="1" customWidth="1"/>
    <col min="9734" max="9734" width="9.625" style="1" customWidth="1"/>
    <col min="9735" max="9735" width="9" style="1" customWidth="1"/>
    <col min="9736" max="9736" width="12.125" style="1" bestFit="1" customWidth="1"/>
    <col min="9737" max="9981" width="9" style="1" customWidth="1"/>
    <col min="9982" max="9982" width="11.625" style="1" customWidth="1"/>
    <col min="9983" max="9983" width="11.875" style="1" customWidth="1"/>
    <col min="9984" max="9984" width="11.25" style="1" customWidth="1"/>
    <col min="9985" max="9986" width="10.5" style="1" customWidth="1"/>
    <col min="9987" max="9987" width="9.875" style="1" customWidth="1"/>
    <col min="9988" max="9988" width="10.125" style="1" customWidth="1"/>
    <col min="9989" max="9989" width="9.875" style="1" customWidth="1"/>
    <col min="9990" max="9990" width="9.625" style="1" customWidth="1"/>
    <col min="9991" max="9991" width="9" style="1" customWidth="1"/>
    <col min="9992" max="9992" width="12.125" style="1" bestFit="1" customWidth="1"/>
    <col min="9993" max="10237" width="9" style="1" customWidth="1"/>
    <col min="10238" max="10238" width="11.625" style="1" customWidth="1"/>
    <col min="10239" max="10239" width="11.875" style="1" customWidth="1"/>
    <col min="10240" max="10240" width="11.25" style="1" customWidth="1"/>
    <col min="10241" max="10242" width="10.5" style="1" customWidth="1"/>
    <col min="10243" max="10243" width="9.875" style="1" customWidth="1"/>
    <col min="10244" max="10244" width="10.125" style="1" customWidth="1"/>
    <col min="10245" max="10245" width="9.875" style="1" customWidth="1"/>
    <col min="10246" max="10246" width="9.625" style="1" customWidth="1"/>
    <col min="10247" max="10247" width="9" style="1" customWidth="1"/>
    <col min="10248" max="10248" width="12.125" style="1" bestFit="1" customWidth="1"/>
    <col min="10249" max="10493" width="9" style="1" customWidth="1"/>
    <col min="10494" max="10494" width="11.625" style="1" customWidth="1"/>
    <col min="10495" max="10495" width="11.875" style="1" customWidth="1"/>
    <col min="10496" max="10496" width="11.25" style="1" customWidth="1"/>
    <col min="10497" max="10498" width="10.5" style="1" customWidth="1"/>
    <col min="10499" max="10499" width="9.875" style="1" customWidth="1"/>
    <col min="10500" max="10500" width="10.125" style="1" customWidth="1"/>
    <col min="10501" max="10501" width="9.875" style="1" customWidth="1"/>
    <col min="10502" max="10502" width="9.625" style="1" customWidth="1"/>
    <col min="10503" max="10503" width="9" style="1" customWidth="1"/>
    <col min="10504" max="10504" width="12.125" style="1" bestFit="1" customWidth="1"/>
    <col min="10505" max="10749" width="9" style="1" customWidth="1"/>
    <col min="10750" max="10750" width="11.625" style="1" customWidth="1"/>
    <col min="10751" max="10751" width="11.875" style="1" customWidth="1"/>
    <col min="10752" max="10752" width="11.25" style="1" customWidth="1"/>
    <col min="10753" max="10754" width="10.5" style="1" customWidth="1"/>
    <col min="10755" max="10755" width="9.875" style="1" customWidth="1"/>
    <col min="10756" max="10756" width="10.125" style="1" customWidth="1"/>
    <col min="10757" max="10757" width="9.875" style="1" customWidth="1"/>
    <col min="10758" max="10758" width="9.625" style="1" customWidth="1"/>
    <col min="10759" max="10759" width="9" style="1" customWidth="1"/>
    <col min="10760" max="10760" width="12.125" style="1" bestFit="1" customWidth="1"/>
    <col min="10761" max="11005" width="9" style="1" customWidth="1"/>
    <col min="11006" max="11006" width="11.625" style="1" customWidth="1"/>
    <col min="11007" max="11007" width="11.875" style="1" customWidth="1"/>
    <col min="11008" max="11008" width="11.25" style="1" customWidth="1"/>
    <col min="11009" max="11010" width="10.5" style="1" customWidth="1"/>
    <col min="11011" max="11011" width="9.875" style="1" customWidth="1"/>
    <col min="11012" max="11012" width="10.125" style="1" customWidth="1"/>
    <col min="11013" max="11013" width="9.875" style="1" customWidth="1"/>
    <col min="11014" max="11014" width="9.625" style="1" customWidth="1"/>
    <col min="11015" max="11015" width="9" style="1" customWidth="1"/>
    <col min="11016" max="11016" width="12.125" style="1" bestFit="1" customWidth="1"/>
    <col min="11017" max="11261" width="9" style="1" customWidth="1"/>
    <col min="11262" max="11262" width="11.625" style="1" customWidth="1"/>
    <col min="11263" max="11263" width="11.875" style="1" customWidth="1"/>
    <col min="11264" max="11264" width="11.25" style="1" customWidth="1"/>
    <col min="11265" max="11266" width="10.5" style="1" customWidth="1"/>
    <col min="11267" max="11267" width="9.875" style="1" customWidth="1"/>
    <col min="11268" max="11268" width="10.125" style="1" customWidth="1"/>
    <col min="11269" max="11269" width="9.875" style="1" customWidth="1"/>
    <col min="11270" max="11270" width="9.625" style="1" customWidth="1"/>
    <col min="11271" max="11271" width="9" style="1" customWidth="1"/>
    <col min="11272" max="11272" width="12.125" style="1" bestFit="1" customWidth="1"/>
    <col min="11273" max="11517" width="9" style="1" customWidth="1"/>
    <col min="11518" max="11518" width="11.625" style="1" customWidth="1"/>
    <col min="11519" max="11519" width="11.875" style="1" customWidth="1"/>
    <col min="11520" max="11520" width="11.25" style="1" customWidth="1"/>
    <col min="11521" max="11522" width="10.5" style="1" customWidth="1"/>
    <col min="11523" max="11523" width="9.875" style="1" customWidth="1"/>
    <col min="11524" max="11524" width="10.125" style="1" customWidth="1"/>
    <col min="11525" max="11525" width="9.875" style="1" customWidth="1"/>
    <col min="11526" max="11526" width="9.625" style="1" customWidth="1"/>
    <col min="11527" max="11527" width="9" style="1" customWidth="1"/>
    <col min="11528" max="11528" width="12.125" style="1" bestFit="1" customWidth="1"/>
    <col min="11529" max="11773" width="9" style="1" customWidth="1"/>
    <col min="11774" max="11774" width="11.625" style="1" customWidth="1"/>
    <col min="11775" max="11775" width="11.875" style="1" customWidth="1"/>
    <col min="11776" max="11776" width="11.25" style="1" customWidth="1"/>
    <col min="11777" max="11778" width="10.5" style="1" customWidth="1"/>
    <col min="11779" max="11779" width="9.875" style="1" customWidth="1"/>
    <col min="11780" max="11780" width="10.125" style="1" customWidth="1"/>
    <col min="11781" max="11781" width="9.875" style="1" customWidth="1"/>
    <col min="11782" max="11782" width="9.625" style="1" customWidth="1"/>
    <col min="11783" max="11783" width="9" style="1" customWidth="1"/>
    <col min="11784" max="11784" width="12.125" style="1" bestFit="1" customWidth="1"/>
    <col min="11785" max="12029" width="9" style="1" customWidth="1"/>
    <col min="12030" max="12030" width="11.625" style="1" customWidth="1"/>
    <col min="12031" max="12031" width="11.875" style="1" customWidth="1"/>
    <col min="12032" max="12032" width="11.25" style="1" customWidth="1"/>
    <col min="12033" max="12034" width="10.5" style="1" customWidth="1"/>
    <col min="12035" max="12035" width="9.875" style="1" customWidth="1"/>
    <col min="12036" max="12036" width="10.125" style="1" customWidth="1"/>
    <col min="12037" max="12037" width="9.875" style="1" customWidth="1"/>
    <col min="12038" max="12038" width="9.625" style="1" customWidth="1"/>
    <col min="12039" max="12039" width="9" style="1" customWidth="1"/>
    <col min="12040" max="12040" width="12.125" style="1" bestFit="1" customWidth="1"/>
    <col min="12041" max="12285" width="9" style="1" customWidth="1"/>
    <col min="12286" max="12286" width="11.625" style="1" customWidth="1"/>
    <col min="12287" max="12287" width="11.875" style="1" customWidth="1"/>
    <col min="12288" max="12288" width="11.25" style="1" customWidth="1"/>
    <col min="12289" max="12290" width="10.5" style="1" customWidth="1"/>
    <col min="12291" max="12291" width="9.875" style="1" customWidth="1"/>
    <col min="12292" max="12292" width="10.125" style="1" customWidth="1"/>
    <col min="12293" max="12293" width="9.875" style="1" customWidth="1"/>
    <col min="12294" max="12294" width="9.625" style="1" customWidth="1"/>
    <col min="12295" max="12295" width="9" style="1" customWidth="1"/>
    <col min="12296" max="12296" width="12.125" style="1" bestFit="1" customWidth="1"/>
    <col min="12297" max="12541" width="9" style="1" customWidth="1"/>
    <col min="12542" max="12542" width="11.625" style="1" customWidth="1"/>
    <col min="12543" max="12543" width="11.875" style="1" customWidth="1"/>
    <col min="12544" max="12544" width="11.25" style="1" customWidth="1"/>
    <col min="12545" max="12546" width="10.5" style="1" customWidth="1"/>
    <col min="12547" max="12547" width="9.875" style="1" customWidth="1"/>
    <col min="12548" max="12548" width="10.125" style="1" customWidth="1"/>
    <col min="12549" max="12549" width="9.875" style="1" customWidth="1"/>
    <col min="12550" max="12550" width="9.625" style="1" customWidth="1"/>
    <col min="12551" max="12551" width="9" style="1" customWidth="1"/>
    <col min="12552" max="12552" width="12.125" style="1" bestFit="1" customWidth="1"/>
    <col min="12553" max="12797" width="9" style="1" customWidth="1"/>
    <col min="12798" max="12798" width="11.625" style="1" customWidth="1"/>
    <col min="12799" max="12799" width="11.875" style="1" customWidth="1"/>
    <col min="12800" max="12800" width="11.25" style="1" customWidth="1"/>
    <col min="12801" max="12802" width="10.5" style="1" customWidth="1"/>
    <col min="12803" max="12803" width="9.875" style="1" customWidth="1"/>
    <col min="12804" max="12804" width="10.125" style="1" customWidth="1"/>
    <col min="12805" max="12805" width="9.875" style="1" customWidth="1"/>
    <col min="12806" max="12806" width="9.625" style="1" customWidth="1"/>
    <col min="12807" max="12807" width="9" style="1" customWidth="1"/>
    <col min="12808" max="12808" width="12.125" style="1" bestFit="1" customWidth="1"/>
    <col min="12809" max="13053" width="9" style="1" customWidth="1"/>
    <col min="13054" max="13054" width="11.625" style="1" customWidth="1"/>
    <col min="13055" max="13055" width="11.875" style="1" customWidth="1"/>
    <col min="13056" max="13056" width="11.25" style="1" customWidth="1"/>
    <col min="13057" max="13058" width="10.5" style="1" customWidth="1"/>
    <col min="13059" max="13059" width="9.875" style="1" customWidth="1"/>
    <col min="13060" max="13060" width="10.125" style="1" customWidth="1"/>
    <col min="13061" max="13061" width="9.875" style="1" customWidth="1"/>
    <col min="13062" max="13062" width="9.625" style="1" customWidth="1"/>
    <col min="13063" max="13063" width="9" style="1" customWidth="1"/>
    <col min="13064" max="13064" width="12.125" style="1" bestFit="1" customWidth="1"/>
    <col min="13065" max="13309" width="9" style="1" customWidth="1"/>
    <col min="13310" max="13310" width="11.625" style="1" customWidth="1"/>
    <col min="13311" max="13311" width="11.875" style="1" customWidth="1"/>
    <col min="13312" max="13312" width="11.25" style="1" customWidth="1"/>
    <col min="13313" max="13314" width="10.5" style="1" customWidth="1"/>
    <col min="13315" max="13315" width="9.875" style="1" customWidth="1"/>
    <col min="13316" max="13316" width="10.125" style="1" customWidth="1"/>
    <col min="13317" max="13317" width="9.875" style="1" customWidth="1"/>
    <col min="13318" max="13318" width="9.625" style="1" customWidth="1"/>
    <col min="13319" max="13319" width="9" style="1" customWidth="1"/>
    <col min="13320" max="13320" width="12.125" style="1" bestFit="1" customWidth="1"/>
    <col min="13321" max="13565" width="9" style="1" customWidth="1"/>
    <col min="13566" max="13566" width="11.625" style="1" customWidth="1"/>
    <col min="13567" max="13567" width="11.875" style="1" customWidth="1"/>
    <col min="13568" max="13568" width="11.25" style="1" customWidth="1"/>
    <col min="13569" max="13570" width="10.5" style="1" customWidth="1"/>
    <col min="13571" max="13571" width="9.875" style="1" customWidth="1"/>
    <col min="13572" max="13572" width="10.125" style="1" customWidth="1"/>
    <col min="13573" max="13573" width="9.875" style="1" customWidth="1"/>
    <col min="13574" max="13574" width="9.625" style="1" customWidth="1"/>
    <col min="13575" max="13575" width="9" style="1" customWidth="1"/>
    <col min="13576" max="13576" width="12.125" style="1" bestFit="1" customWidth="1"/>
    <col min="13577" max="13821" width="9" style="1" customWidth="1"/>
    <col min="13822" max="13822" width="11.625" style="1" customWidth="1"/>
    <col min="13823" max="13823" width="11.875" style="1" customWidth="1"/>
    <col min="13824" max="13824" width="11.25" style="1" customWidth="1"/>
    <col min="13825" max="13826" width="10.5" style="1" customWidth="1"/>
    <col min="13827" max="13827" width="9.875" style="1" customWidth="1"/>
    <col min="13828" max="13828" width="10.125" style="1" customWidth="1"/>
    <col min="13829" max="13829" width="9.875" style="1" customWidth="1"/>
    <col min="13830" max="13830" width="9.625" style="1" customWidth="1"/>
    <col min="13831" max="13831" width="9" style="1" customWidth="1"/>
    <col min="13832" max="13832" width="12.125" style="1" bestFit="1" customWidth="1"/>
    <col min="13833" max="14077" width="9" style="1" customWidth="1"/>
    <col min="14078" max="14078" width="11.625" style="1" customWidth="1"/>
    <col min="14079" max="14079" width="11.875" style="1" customWidth="1"/>
    <col min="14080" max="14080" width="11.25" style="1" customWidth="1"/>
    <col min="14081" max="14082" width="10.5" style="1" customWidth="1"/>
    <col min="14083" max="14083" width="9.875" style="1" customWidth="1"/>
    <col min="14084" max="14084" width="10.125" style="1" customWidth="1"/>
    <col min="14085" max="14085" width="9.875" style="1" customWidth="1"/>
    <col min="14086" max="14086" width="9.625" style="1" customWidth="1"/>
    <col min="14087" max="14087" width="9" style="1" customWidth="1"/>
    <col min="14088" max="14088" width="12.125" style="1" bestFit="1" customWidth="1"/>
    <col min="14089" max="14333" width="9" style="1" customWidth="1"/>
    <col min="14334" max="14334" width="11.625" style="1" customWidth="1"/>
    <col min="14335" max="14335" width="11.875" style="1" customWidth="1"/>
    <col min="14336" max="14336" width="11.25" style="1" customWidth="1"/>
    <col min="14337" max="14338" width="10.5" style="1" customWidth="1"/>
    <col min="14339" max="14339" width="9.875" style="1" customWidth="1"/>
    <col min="14340" max="14340" width="10.125" style="1" customWidth="1"/>
    <col min="14341" max="14341" width="9.875" style="1" customWidth="1"/>
    <col min="14342" max="14342" width="9.625" style="1" customWidth="1"/>
    <col min="14343" max="14343" width="9" style="1" customWidth="1"/>
    <col min="14344" max="14344" width="12.125" style="1" bestFit="1" customWidth="1"/>
    <col min="14345" max="14589" width="9" style="1" customWidth="1"/>
    <col min="14590" max="14590" width="11.625" style="1" customWidth="1"/>
    <col min="14591" max="14591" width="11.875" style="1" customWidth="1"/>
    <col min="14592" max="14592" width="11.25" style="1" customWidth="1"/>
    <col min="14593" max="14594" width="10.5" style="1" customWidth="1"/>
    <col min="14595" max="14595" width="9.875" style="1" customWidth="1"/>
    <col min="14596" max="14596" width="10.125" style="1" customWidth="1"/>
    <col min="14597" max="14597" width="9.875" style="1" customWidth="1"/>
    <col min="14598" max="14598" width="9.625" style="1" customWidth="1"/>
    <col min="14599" max="14599" width="9" style="1" customWidth="1"/>
    <col min="14600" max="14600" width="12.125" style="1" bestFit="1" customWidth="1"/>
    <col min="14601" max="14845" width="9" style="1" customWidth="1"/>
    <col min="14846" max="14846" width="11.625" style="1" customWidth="1"/>
    <col min="14847" max="14847" width="11.875" style="1" customWidth="1"/>
    <col min="14848" max="14848" width="11.25" style="1" customWidth="1"/>
    <col min="14849" max="14850" width="10.5" style="1" customWidth="1"/>
    <col min="14851" max="14851" width="9.875" style="1" customWidth="1"/>
    <col min="14852" max="14852" width="10.125" style="1" customWidth="1"/>
    <col min="14853" max="14853" width="9.875" style="1" customWidth="1"/>
    <col min="14854" max="14854" width="9.625" style="1" customWidth="1"/>
    <col min="14855" max="14855" width="9" style="1" customWidth="1"/>
    <col min="14856" max="14856" width="12.125" style="1" bestFit="1" customWidth="1"/>
    <col min="14857" max="15101" width="9" style="1" customWidth="1"/>
    <col min="15102" max="15102" width="11.625" style="1" customWidth="1"/>
    <col min="15103" max="15103" width="11.875" style="1" customWidth="1"/>
    <col min="15104" max="15104" width="11.25" style="1" customWidth="1"/>
    <col min="15105" max="15106" width="10.5" style="1" customWidth="1"/>
    <col min="15107" max="15107" width="9.875" style="1" customWidth="1"/>
    <col min="15108" max="15108" width="10.125" style="1" customWidth="1"/>
    <col min="15109" max="15109" width="9.875" style="1" customWidth="1"/>
    <col min="15110" max="15110" width="9.625" style="1" customWidth="1"/>
    <col min="15111" max="15111" width="9" style="1" customWidth="1"/>
    <col min="15112" max="15112" width="12.125" style="1" bestFit="1" customWidth="1"/>
    <col min="15113" max="15357" width="9" style="1" customWidth="1"/>
    <col min="15358" max="15358" width="11.625" style="1" customWidth="1"/>
    <col min="15359" max="15359" width="11.875" style="1" customWidth="1"/>
    <col min="15360" max="15360" width="11.25" style="1" customWidth="1"/>
    <col min="15361" max="15362" width="10.5" style="1" customWidth="1"/>
    <col min="15363" max="15363" width="9.875" style="1" customWidth="1"/>
    <col min="15364" max="15364" width="10.125" style="1" customWidth="1"/>
    <col min="15365" max="15365" width="9.875" style="1" customWidth="1"/>
    <col min="15366" max="15366" width="9.625" style="1" customWidth="1"/>
    <col min="15367" max="15367" width="9" style="1" customWidth="1"/>
    <col min="15368" max="15368" width="12.125" style="1" bestFit="1" customWidth="1"/>
    <col min="15369" max="15613" width="9" style="1" customWidth="1"/>
    <col min="15614" max="15614" width="11.625" style="1" customWidth="1"/>
    <col min="15615" max="15615" width="11.875" style="1" customWidth="1"/>
    <col min="15616" max="15616" width="11.25" style="1" customWidth="1"/>
    <col min="15617" max="15618" width="10.5" style="1" customWidth="1"/>
    <col min="15619" max="15619" width="9.875" style="1" customWidth="1"/>
    <col min="15620" max="15620" width="10.125" style="1" customWidth="1"/>
    <col min="15621" max="15621" width="9.875" style="1" customWidth="1"/>
    <col min="15622" max="15622" width="9.625" style="1" customWidth="1"/>
    <col min="15623" max="15623" width="9" style="1" customWidth="1"/>
    <col min="15624" max="15624" width="12.125" style="1" bestFit="1" customWidth="1"/>
    <col min="15625" max="15869" width="9" style="1" customWidth="1"/>
    <col min="15870" max="15870" width="11.625" style="1" customWidth="1"/>
    <col min="15871" max="15871" width="11.875" style="1" customWidth="1"/>
    <col min="15872" max="15872" width="11.25" style="1" customWidth="1"/>
    <col min="15873" max="15874" width="10.5" style="1" customWidth="1"/>
    <col min="15875" max="15875" width="9.875" style="1" customWidth="1"/>
    <col min="15876" max="15876" width="10.125" style="1" customWidth="1"/>
    <col min="15877" max="15877" width="9.875" style="1" customWidth="1"/>
    <col min="15878" max="15878" width="9.625" style="1" customWidth="1"/>
    <col min="15879" max="15879" width="9" style="1" customWidth="1"/>
    <col min="15880" max="15880" width="12.125" style="1" bestFit="1" customWidth="1"/>
    <col min="15881" max="16125" width="9" style="1" customWidth="1"/>
    <col min="16126" max="16126" width="11.625" style="1" customWidth="1"/>
    <col min="16127" max="16127" width="11.875" style="1" customWidth="1"/>
    <col min="16128" max="16128" width="11.25" style="1" customWidth="1"/>
    <col min="16129" max="16130" width="10.5" style="1" customWidth="1"/>
    <col min="16131" max="16131" width="9.875" style="1" customWidth="1"/>
    <col min="16132" max="16132" width="10.125" style="1" customWidth="1"/>
    <col min="16133" max="16133" width="9.875" style="1" customWidth="1"/>
    <col min="16134" max="16134" width="9.625" style="1" customWidth="1"/>
    <col min="16135" max="16135" width="9" style="1" customWidth="1"/>
    <col min="16136" max="16136" width="12.125" style="1" bestFit="1" customWidth="1"/>
    <col min="16137" max="16384" width="9" style="1" customWidth="1"/>
  </cols>
  <sheetData>
    <row r="1" spans="1:10" ht="25.5" customHeight="1" thickBo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 t="s">
        <v>50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4" t="s">
        <v>2</v>
      </c>
      <c r="B3" s="25" t="s">
        <v>3</v>
      </c>
      <c r="C3" s="25"/>
      <c r="D3" s="25"/>
      <c r="E3" s="25" t="s">
        <v>4</v>
      </c>
      <c r="F3" s="25"/>
      <c r="G3" s="25"/>
      <c r="H3" s="26" t="s">
        <v>5</v>
      </c>
      <c r="I3" s="26"/>
      <c r="J3" s="26"/>
    </row>
    <row r="4" spans="1:10" ht="42.75" customHeight="1" x14ac:dyDescent="0.25">
      <c r="A4" s="24"/>
      <c r="B4" s="2" t="s">
        <v>6</v>
      </c>
      <c r="C4" s="3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2" t="s">
        <v>12</v>
      </c>
      <c r="I4" s="3" t="s">
        <v>13</v>
      </c>
      <c r="J4" s="4" t="s">
        <v>14</v>
      </c>
    </row>
    <row r="5" spans="1:10" ht="19.5" x14ac:dyDescent="0.25">
      <c r="A5" s="5" t="s">
        <v>15</v>
      </c>
      <c r="B5" s="6">
        <f>SUM(B7:B12)</f>
        <v>1006790</v>
      </c>
      <c r="C5" s="6">
        <f>SUM(C7:C12)</f>
        <v>705334</v>
      </c>
      <c r="D5" s="7">
        <f>C5/B5</f>
        <v>0.70057708161582855</v>
      </c>
      <c r="E5" s="6">
        <f>SUM(E7:E12)</f>
        <v>521205</v>
      </c>
      <c r="F5" s="6">
        <f>SUM(F7:F12)</f>
        <v>363609</v>
      </c>
      <c r="G5" s="7">
        <f>F5/E5</f>
        <v>0.69763145019713935</v>
      </c>
      <c r="H5" s="6">
        <f>SUM(H7:H12)</f>
        <v>485585</v>
      </c>
      <c r="I5" s="6">
        <f>SUM(I7:I12)</f>
        <v>341725</v>
      </c>
      <c r="J5" s="8">
        <f>I5/H5</f>
        <v>0.70373878929538602</v>
      </c>
    </row>
    <row r="6" spans="1:10" ht="19.5" x14ac:dyDescent="0.25">
      <c r="A6" s="27" t="s">
        <v>16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19.5" x14ac:dyDescent="0.25">
      <c r="A7" s="9" t="s">
        <v>17</v>
      </c>
      <c r="B7" s="10">
        <v>131608</v>
      </c>
      <c r="C7" s="6">
        <v>33235</v>
      </c>
      <c r="D7" s="7">
        <f t="shared" ref="D7:D12" si="0">C7/B7</f>
        <v>0.25253024132271595</v>
      </c>
      <c r="E7" s="11">
        <v>68164</v>
      </c>
      <c r="F7" s="6">
        <v>18181</v>
      </c>
      <c r="G7" s="7">
        <f t="shared" ref="G7:G12" si="1">F7/E7</f>
        <v>0.26672437063552606</v>
      </c>
      <c r="H7" s="10">
        <v>63444</v>
      </c>
      <c r="I7" s="6">
        <v>15054</v>
      </c>
      <c r="J7" s="8">
        <f t="shared" ref="J7:J12" si="2">I7/H7</f>
        <v>0.23728012105163609</v>
      </c>
    </row>
    <row r="8" spans="1:10" ht="19.5" x14ac:dyDescent="0.25">
      <c r="A8" s="9" t="s">
        <v>18</v>
      </c>
      <c r="B8" s="10">
        <v>158940</v>
      </c>
      <c r="C8" s="6">
        <v>102154</v>
      </c>
      <c r="D8" s="7">
        <f t="shared" si="0"/>
        <v>0.64272052346797537</v>
      </c>
      <c r="E8" s="11">
        <v>82066</v>
      </c>
      <c r="F8" s="6">
        <v>52527</v>
      </c>
      <c r="G8" s="7">
        <f t="shared" si="1"/>
        <v>0.64005800209587405</v>
      </c>
      <c r="H8" s="10">
        <v>76874</v>
      </c>
      <c r="I8" s="6">
        <v>49627</v>
      </c>
      <c r="J8" s="8">
        <f t="shared" si="2"/>
        <v>0.64556286911049254</v>
      </c>
    </row>
    <row r="9" spans="1:10" ht="19.5" x14ac:dyDescent="0.25">
      <c r="A9" s="9" t="s">
        <v>19</v>
      </c>
      <c r="B9" s="10">
        <v>163232</v>
      </c>
      <c r="C9" s="6">
        <v>113560</v>
      </c>
      <c r="D9" s="7">
        <f t="shared" si="0"/>
        <v>0.69569692217212309</v>
      </c>
      <c r="E9" s="11">
        <v>84731</v>
      </c>
      <c r="F9" s="6">
        <v>58142</v>
      </c>
      <c r="G9" s="7">
        <f t="shared" si="1"/>
        <v>0.68619513519255049</v>
      </c>
      <c r="H9" s="10">
        <v>78501</v>
      </c>
      <c r="I9" s="6">
        <v>55418</v>
      </c>
      <c r="J9" s="8">
        <f t="shared" si="2"/>
        <v>0.70595279041031322</v>
      </c>
    </row>
    <row r="10" spans="1:10" ht="19.5" x14ac:dyDescent="0.25">
      <c r="A10" s="9" t="s">
        <v>20</v>
      </c>
      <c r="B10" s="10">
        <v>176581</v>
      </c>
      <c r="C10" s="6">
        <v>137688</v>
      </c>
      <c r="D10" s="7">
        <f t="shared" si="0"/>
        <v>0.7797441400830214</v>
      </c>
      <c r="E10" s="11">
        <v>91500</v>
      </c>
      <c r="F10" s="6">
        <v>70681</v>
      </c>
      <c r="G10" s="7">
        <f t="shared" si="1"/>
        <v>0.77246994535519131</v>
      </c>
      <c r="H10" s="10">
        <v>85081</v>
      </c>
      <c r="I10" s="6">
        <v>67007</v>
      </c>
      <c r="J10" s="8">
        <f t="shared" si="2"/>
        <v>0.78756714190007171</v>
      </c>
    </row>
    <row r="11" spans="1:10" ht="19.5" x14ac:dyDescent="0.25">
      <c r="A11" s="9" t="s">
        <v>21</v>
      </c>
      <c r="B11" s="10">
        <v>181372</v>
      </c>
      <c r="C11" s="6">
        <v>154049</v>
      </c>
      <c r="D11" s="7">
        <f t="shared" si="0"/>
        <v>0.84935381426019452</v>
      </c>
      <c r="E11" s="11">
        <v>93707</v>
      </c>
      <c r="F11" s="6">
        <v>79419</v>
      </c>
      <c r="G11" s="7">
        <f t="shared" si="1"/>
        <v>0.84752473134344286</v>
      </c>
      <c r="H11" s="10">
        <v>87665</v>
      </c>
      <c r="I11" s="6">
        <v>74630</v>
      </c>
      <c r="J11" s="8">
        <f t="shared" si="2"/>
        <v>0.85130896024639247</v>
      </c>
    </row>
    <row r="12" spans="1:10" ht="19.5" x14ac:dyDescent="0.25">
      <c r="A12" s="9" t="s">
        <v>22</v>
      </c>
      <c r="B12" s="10">
        <v>195057</v>
      </c>
      <c r="C12" s="6">
        <v>164648</v>
      </c>
      <c r="D12" s="7">
        <f t="shared" si="0"/>
        <v>0.84410198044674123</v>
      </c>
      <c r="E12" s="11">
        <v>101037</v>
      </c>
      <c r="F12" s="6">
        <v>84659</v>
      </c>
      <c r="G12" s="7">
        <f t="shared" si="1"/>
        <v>0.83790096697249528</v>
      </c>
      <c r="H12" s="10">
        <v>94020</v>
      </c>
      <c r="I12" s="6">
        <v>79989</v>
      </c>
      <c r="J12" s="8">
        <f t="shared" si="2"/>
        <v>0.85076579451180601</v>
      </c>
    </row>
    <row r="13" spans="1:10" ht="19.5" x14ac:dyDescent="0.25">
      <c r="A13" s="28" t="s">
        <v>23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19.5" x14ac:dyDescent="0.25">
      <c r="A14" s="12" t="s">
        <v>24</v>
      </c>
      <c r="B14" s="10">
        <v>162857</v>
      </c>
      <c r="C14" s="6">
        <v>114198</v>
      </c>
      <c r="D14" s="7">
        <f t="shared" ref="D14:D35" si="3">C14/B14</f>
        <v>0.70121640457579348</v>
      </c>
      <c r="E14" s="10">
        <v>83970</v>
      </c>
      <c r="F14" s="6">
        <v>58700</v>
      </c>
      <c r="G14" s="7">
        <f t="shared" ref="G14:G35" si="4">F14/E14</f>
        <v>0.69905918780516851</v>
      </c>
      <c r="H14" s="10">
        <v>78887</v>
      </c>
      <c r="I14" s="6">
        <v>55498</v>
      </c>
      <c r="J14" s="8">
        <f t="shared" ref="J14:J35" si="5">I14/H14</f>
        <v>0.7035126193162371</v>
      </c>
    </row>
    <row r="15" spans="1:10" ht="19.5" x14ac:dyDescent="0.25">
      <c r="A15" s="12" t="s">
        <v>25</v>
      </c>
      <c r="B15" s="10">
        <v>109692</v>
      </c>
      <c r="C15" s="6">
        <v>73430</v>
      </c>
      <c r="D15" s="7">
        <f t="shared" si="3"/>
        <v>0.66941983006964956</v>
      </c>
      <c r="E15" s="10">
        <v>56511</v>
      </c>
      <c r="F15" s="6">
        <v>37763</v>
      </c>
      <c r="G15" s="7">
        <f t="shared" si="4"/>
        <v>0.6682415812850595</v>
      </c>
      <c r="H15" s="10">
        <v>53181</v>
      </c>
      <c r="I15" s="6">
        <v>35667</v>
      </c>
      <c r="J15" s="8">
        <f t="shared" si="5"/>
        <v>0.67067185649009986</v>
      </c>
    </row>
    <row r="16" spans="1:10" ht="19.5" x14ac:dyDescent="0.25">
      <c r="A16" s="12" t="s">
        <v>26</v>
      </c>
      <c r="B16" s="10">
        <v>120274</v>
      </c>
      <c r="C16" s="6">
        <v>78373</v>
      </c>
      <c r="D16" s="7">
        <f t="shared" si="3"/>
        <v>0.6516204666012605</v>
      </c>
      <c r="E16" s="10">
        <v>62263</v>
      </c>
      <c r="F16" s="6">
        <v>40437</v>
      </c>
      <c r="G16" s="7">
        <f t="shared" si="4"/>
        <v>0.64945473234505247</v>
      </c>
      <c r="H16" s="10">
        <v>58011</v>
      </c>
      <c r="I16" s="6">
        <v>37936</v>
      </c>
      <c r="J16" s="8">
        <f t="shared" si="5"/>
        <v>0.65394494147661653</v>
      </c>
    </row>
    <row r="17" spans="1:10" ht="19.5" x14ac:dyDescent="0.25">
      <c r="A17" s="12" t="s">
        <v>27</v>
      </c>
      <c r="B17" s="10">
        <v>135823</v>
      </c>
      <c r="C17" s="6">
        <v>98463</v>
      </c>
      <c r="D17" s="7">
        <f t="shared" si="3"/>
        <v>0.7249361301105115</v>
      </c>
      <c r="E17" s="10">
        <v>70344</v>
      </c>
      <c r="F17" s="6">
        <v>50762</v>
      </c>
      <c r="G17" s="7">
        <f t="shared" si="4"/>
        <v>0.72162515637438873</v>
      </c>
      <c r="H17" s="10">
        <v>65479</v>
      </c>
      <c r="I17" s="6">
        <v>47701</v>
      </c>
      <c r="J17" s="8">
        <f t="shared" si="5"/>
        <v>0.72849310465950912</v>
      </c>
    </row>
    <row r="18" spans="1:10" ht="19.5" x14ac:dyDescent="0.25">
      <c r="A18" s="12" t="s">
        <v>28</v>
      </c>
      <c r="B18" s="10">
        <v>73036</v>
      </c>
      <c r="C18" s="6">
        <v>64768</v>
      </c>
      <c r="D18" s="7">
        <f t="shared" si="3"/>
        <v>0.8867955528780328</v>
      </c>
      <c r="E18" s="10">
        <v>37941</v>
      </c>
      <c r="F18" s="6">
        <v>33549</v>
      </c>
      <c r="G18" s="7">
        <f t="shared" si="4"/>
        <v>0.88424132205266071</v>
      </c>
      <c r="H18" s="10">
        <v>35095</v>
      </c>
      <c r="I18" s="6">
        <v>31219</v>
      </c>
      <c r="J18" s="8">
        <f t="shared" si="5"/>
        <v>0.88955691693973504</v>
      </c>
    </row>
    <row r="19" spans="1:10" ht="19.5" x14ac:dyDescent="0.25">
      <c r="A19" s="12" t="s">
        <v>29</v>
      </c>
      <c r="B19" s="10">
        <v>112109</v>
      </c>
      <c r="C19" s="6">
        <v>73834</v>
      </c>
      <c r="D19" s="7">
        <f t="shared" si="3"/>
        <v>0.65859119250015608</v>
      </c>
      <c r="E19" s="10">
        <v>58035</v>
      </c>
      <c r="F19" s="6">
        <v>37959</v>
      </c>
      <c r="G19" s="7">
        <f t="shared" si="4"/>
        <v>0.65407081933316102</v>
      </c>
      <c r="H19" s="10">
        <v>54074</v>
      </c>
      <c r="I19" s="6">
        <v>35875</v>
      </c>
      <c r="J19" s="8">
        <f t="shared" si="5"/>
        <v>0.66344268964752007</v>
      </c>
    </row>
    <row r="20" spans="1:10" ht="19.5" x14ac:dyDescent="0.25">
      <c r="A20" s="12" t="s">
        <v>30</v>
      </c>
      <c r="B20" s="10">
        <v>18098</v>
      </c>
      <c r="C20" s="6">
        <v>14198</v>
      </c>
      <c r="D20" s="7">
        <f t="shared" si="3"/>
        <v>0.78450657531218915</v>
      </c>
      <c r="E20" s="10">
        <v>9301</v>
      </c>
      <c r="F20" s="6">
        <v>7283</v>
      </c>
      <c r="G20" s="7">
        <f t="shared" si="4"/>
        <v>0.78303408235673588</v>
      </c>
      <c r="H20" s="10">
        <v>8797</v>
      </c>
      <c r="I20" s="6">
        <v>6915</v>
      </c>
      <c r="J20" s="8">
        <f t="shared" si="5"/>
        <v>0.7860634307150165</v>
      </c>
    </row>
    <row r="21" spans="1:10" ht="19.5" x14ac:dyDescent="0.25">
      <c r="A21" s="12" t="s">
        <v>31</v>
      </c>
      <c r="B21" s="10">
        <v>32749</v>
      </c>
      <c r="C21" s="6">
        <v>20357</v>
      </c>
      <c r="D21" s="7">
        <f t="shared" si="3"/>
        <v>0.62160676661882808</v>
      </c>
      <c r="E21" s="10">
        <v>17006</v>
      </c>
      <c r="F21" s="6">
        <v>10448</v>
      </c>
      <c r="G21" s="7">
        <f t="shared" si="4"/>
        <v>0.61437139833000121</v>
      </c>
      <c r="H21" s="10">
        <v>15743</v>
      </c>
      <c r="I21" s="6">
        <v>9909</v>
      </c>
      <c r="J21" s="8">
        <f t="shared" si="5"/>
        <v>0.6294226005208664</v>
      </c>
    </row>
    <row r="22" spans="1:10" ht="19.5" x14ac:dyDescent="0.25">
      <c r="A22" s="12" t="s">
        <v>32</v>
      </c>
      <c r="B22" s="10">
        <v>19728</v>
      </c>
      <c r="C22" s="6">
        <v>16953</v>
      </c>
      <c r="D22" s="7">
        <f t="shared" si="3"/>
        <v>0.8593369829683698</v>
      </c>
      <c r="E22" s="10">
        <v>10200</v>
      </c>
      <c r="F22" s="6">
        <v>8780</v>
      </c>
      <c r="G22" s="7">
        <f t="shared" si="4"/>
        <v>0.86078431372549025</v>
      </c>
      <c r="H22" s="10">
        <v>9528</v>
      </c>
      <c r="I22" s="6">
        <v>8173</v>
      </c>
      <c r="J22" s="8">
        <f t="shared" si="5"/>
        <v>0.8577875734676742</v>
      </c>
    </row>
    <row r="23" spans="1:10" ht="19.5" x14ac:dyDescent="0.25">
      <c r="A23" s="12" t="s">
        <v>33</v>
      </c>
      <c r="B23" s="10">
        <v>57540</v>
      </c>
      <c r="C23" s="6">
        <v>40164</v>
      </c>
      <c r="D23" s="7">
        <f t="shared" si="3"/>
        <v>0.69801876955161624</v>
      </c>
      <c r="E23" s="10">
        <v>29924</v>
      </c>
      <c r="F23" s="6">
        <v>20924</v>
      </c>
      <c r="G23" s="7">
        <f t="shared" si="4"/>
        <v>0.69923806977676783</v>
      </c>
      <c r="H23" s="10">
        <v>27616</v>
      </c>
      <c r="I23" s="6">
        <v>19240</v>
      </c>
      <c r="J23" s="8">
        <f t="shared" si="5"/>
        <v>0.69669756662804172</v>
      </c>
    </row>
    <row r="24" spans="1:10" ht="19.5" x14ac:dyDescent="0.25">
      <c r="A24" s="12" t="s">
        <v>34</v>
      </c>
      <c r="B24" s="10">
        <v>17157</v>
      </c>
      <c r="C24" s="6">
        <v>11908</v>
      </c>
      <c r="D24" s="7">
        <f t="shared" si="3"/>
        <v>0.69406073322841988</v>
      </c>
      <c r="E24" s="10">
        <v>9015</v>
      </c>
      <c r="F24" s="6">
        <v>6243</v>
      </c>
      <c r="G24" s="7">
        <f t="shared" si="4"/>
        <v>0.69251247920133108</v>
      </c>
      <c r="H24" s="10">
        <v>8142</v>
      </c>
      <c r="I24" s="6">
        <v>5665</v>
      </c>
      <c r="J24" s="8">
        <f t="shared" si="5"/>
        <v>0.69577499385900266</v>
      </c>
    </row>
    <row r="25" spans="1:10" ht="19.5" x14ac:dyDescent="0.25">
      <c r="A25" s="12" t="s">
        <v>35</v>
      </c>
      <c r="B25" s="10">
        <v>24284</v>
      </c>
      <c r="C25" s="6">
        <v>13952</v>
      </c>
      <c r="D25" s="7">
        <f t="shared" si="3"/>
        <v>0.57453467303574368</v>
      </c>
      <c r="E25" s="10">
        <v>12587</v>
      </c>
      <c r="F25" s="6">
        <v>7186</v>
      </c>
      <c r="G25" s="7">
        <f t="shared" si="4"/>
        <v>0.57090649082386591</v>
      </c>
      <c r="H25" s="10">
        <v>11697</v>
      </c>
      <c r="I25" s="6">
        <v>6766</v>
      </c>
      <c r="J25" s="8">
        <f t="shared" si="5"/>
        <v>0.57843891596135766</v>
      </c>
    </row>
    <row r="26" spans="1:10" ht="19.5" x14ac:dyDescent="0.25">
      <c r="A26" s="12" t="s">
        <v>36</v>
      </c>
      <c r="B26" s="10">
        <v>15190</v>
      </c>
      <c r="C26" s="6">
        <v>5576</v>
      </c>
      <c r="D26" s="7">
        <f t="shared" si="3"/>
        <v>0.36708360763660303</v>
      </c>
      <c r="E26" s="10">
        <v>7802</v>
      </c>
      <c r="F26" s="6">
        <v>2838</v>
      </c>
      <c r="G26" s="7">
        <f t="shared" si="4"/>
        <v>0.36375288387592924</v>
      </c>
      <c r="H26" s="10">
        <v>7388</v>
      </c>
      <c r="I26" s="6">
        <v>2738</v>
      </c>
      <c r="J26" s="8">
        <f t="shared" si="5"/>
        <v>0.37060097455332974</v>
      </c>
    </row>
    <row r="27" spans="1:10" ht="19.5" x14ac:dyDescent="0.25">
      <c r="A27" s="12" t="s">
        <v>37</v>
      </c>
      <c r="B27" s="10">
        <v>28263</v>
      </c>
      <c r="C27" s="6">
        <v>18919</v>
      </c>
      <c r="D27" s="7">
        <f t="shared" si="3"/>
        <v>0.66939107667268161</v>
      </c>
      <c r="E27" s="10">
        <v>14693</v>
      </c>
      <c r="F27" s="6">
        <v>9787</v>
      </c>
      <c r="G27" s="7">
        <f t="shared" si="4"/>
        <v>0.66609950316477229</v>
      </c>
      <c r="H27" s="10">
        <v>13570</v>
      </c>
      <c r="I27" s="6">
        <v>9132</v>
      </c>
      <c r="J27" s="8">
        <f t="shared" si="5"/>
        <v>0.67295504789977889</v>
      </c>
    </row>
    <row r="28" spans="1:10" ht="19.5" x14ac:dyDescent="0.25">
      <c r="A28" s="12" t="s">
        <v>38</v>
      </c>
      <c r="B28" s="10">
        <v>8596</v>
      </c>
      <c r="C28" s="6">
        <v>5619</v>
      </c>
      <c r="D28" s="7">
        <f t="shared" si="3"/>
        <v>0.65367612843182876</v>
      </c>
      <c r="E28" s="10">
        <v>4485</v>
      </c>
      <c r="F28" s="6">
        <v>2896</v>
      </c>
      <c r="G28" s="7">
        <f t="shared" si="4"/>
        <v>0.64570791527313265</v>
      </c>
      <c r="H28" s="10">
        <v>4111</v>
      </c>
      <c r="I28" s="6">
        <v>2723</v>
      </c>
      <c r="J28" s="8">
        <f t="shared" si="5"/>
        <v>0.66236925322306006</v>
      </c>
    </row>
    <row r="29" spans="1:10" ht="19.5" x14ac:dyDescent="0.25">
      <c r="A29" s="12" t="s">
        <v>39</v>
      </c>
      <c r="B29" s="10">
        <v>13214</v>
      </c>
      <c r="C29" s="6">
        <v>7422</v>
      </c>
      <c r="D29" s="7">
        <f t="shared" si="3"/>
        <v>0.56167700923263209</v>
      </c>
      <c r="E29" s="10">
        <v>6916</v>
      </c>
      <c r="F29" s="6">
        <v>3794</v>
      </c>
      <c r="G29" s="7">
        <f t="shared" si="4"/>
        <v>0.54858299595141702</v>
      </c>
      <c r="H29" s="10">
        <v>6298</v>
      </c>
      <c r="I29" s="6">
        <v>3628</v>
      </c>
      <c r="J29" s="8">
        <f t="shared" si="5"/>
        <v>0.57605589075897112</v>
      </c>
    </row>
    <row r="30" spans="1:10" ht="19.5" x14ac:dyDescent="0.25">
      <c r="A30" s="12" t="s">
        <v>40</v>
      </c>
      <c r="B30" s="10">
        <v>4851</v>
      </c>
      <c r="C30" s="6">
        <v>2308</v>
      </c>
      <c r="D30" s="7">
        <f t="shared" si="3"/>
        <v>0.47577819006390437</v>
      </c>
      <c r="E30" s="10">
        <v>2528</v>
      </c>
      <c r="F30" s="6">
        <v>1192</v>
      </c>
      <c r="G30" s="7">
        <f t="shared" si="4"/>
        <v>0.47151898734177217</v>
      </c>
      <c r="H30" s="10">
        <v>2323</v>
      </c>
      <c r="I30" s="6">
        <v>1116</v>
      </c>
      <c r="J30" s="8">
        <f t="shared" si="5"/>
        <v>0.48041325871717605</v>
      </c>
    </row>
    <row r="31" spans="1:10" ht="19.5" x14ac:dyDescent="0.25">
      <c r="A31" s="12" t="s">
        <v>41</v>
      </c>
      <c r="B31" s="10">
        <v>12020</v>
      </c>
      <c r="C31" s="6">
        <v>10383</v>
      </c>
      <c r="D31" s="7">
        <f t="shared" si="3"/>
        <v>0.86381031613976711</v>
      </c>
      <c r="E31" s="10">
        <v>6286</v>
      </c>
      <c r="F31" s="6">
        <v>5336</v>
      </c>
      <c r="G31" s="7">
        <f t="shared" si="4"/>
        <v>0.84887050588609614</v>
      </c>
      <c r="H31" s="10">
        <v>5734</v>
      </c>
      <c r="I31" s="6">
        <v>5047</v>
      </c>
      <c r="J31" s="8">
        <f t="shared" si="5"/>
        <v>0.88018835019183816</v>
      </c>
    </row>
    <row r="32" spans="1:10" ht="19.5" x14ac:dyDescent="0.25">
      <c r="A32" s="12" t="s">
        <v>42</v>
      </c>
      <c r="B32" s="10">
        <v>24969</v>
      </c>
      <c r="C32" s="6">
        <v>21124</v>
      </c>
      <c r="D32" s="7">
        <f t="shared" si="3"/>
        <v>0.84600905122351722</v>
      </c>
      <c r="E32" s="10">
        <v>12948</v>
      </c>
      <c r="F32" s="6">
        <v>10864</v>
      </c>
      <c r="G32" s="7">
        <f t="shared" si="4"/>
        <v>0.83904850169910405</v>
      </c>
      <c r="H32" s="10">
        <v>12021</v>
      </c>
      <c r="I32" s="6">
        <v>10260</v>
      </c>
      <c r="J32" s="8">
        <f t="shared" si="5"/>
        <v>0.8535063638632393</v>
      </c>
    </row>
    <row r="33" spans="1:10" ht="19.5" x14ac:dyDescent="0.25">
      <c r="A33" s="12" t="s">
        <v>43</v>
      </c>
      <c r="B33" s="10">
        <v>10645</v>
      </c>
      <c r="C33" s="6">
        <v>10501</v>
      </c>
      <c r="D33" s="7">
        <f t="shared" si="3"/>
        <v>0.98647252231094407</v>
      </c>
      <c r="E33" s="10">
        <v>5518</v>
      </c>
      <c r="F33" s="6">
        <v>5383</v>
      </c>
      <c r="G33" s="7">
        <f t="shared" si="4"/>
        <v>0.97553461399057628</v>
      </c>
      <c r="H33" s="10">
        <v>5127</v>
      </c>
      <c r="I33" s="6">
        <v>5118</v>
      </c>
      <c r="J33" s="8">
        <f t="shared" si="5"/>
        <v>0.99824458747805733</v>
      </c>
    </row>
    <row r="34" spans="1:10" ht="19.5" x14ac:dyDescent="0.25">
      <c r="A34" s="12" t="s">
        <v>44</v>
      </c>
      <c r="B34" s="10">
        <v>5064</v>
      </c>
      <c r="C34" s="6">
        <v>2580</v>
      </c>
      <c r="D34" s="7">
        <f t="shared" si="3"/>
        <v>0.50947867298578198</v>
      </c>
      <c r="E34" s="10">
        <v>2598</v>
      </c>
      <c r="F34" s="6">
        <v>1315</v>
      </c>
      <c r="G34" s="7">
        <f t="shared" si="4"/>
        <v>0.50615858352578902</v>
      </c>
      <c r="H34" s="10">
        <v>2466</v>
      </c>
      <c r="I34" s="6">
        <v>1265</v>
      </c>
      <c r="J34" s="8">
        <f t="shared" si="5"/>
        <v>0.51297648012976482</v>
      </c>
    </row>
    <row r="35" spans="1:10" ht="20.25" thickBot="1" x14ac:dyDescent="0.3">
      <c r="A35" s="13" t="s">
        <v>45</v>
      </c>
      <c r="B35" s="14">
        <v>631</v>
      </c>
      <c r="C35" s="15">
        <v>304</v>
      </c>
      <c r="D35" s="16">
        <f t="shared" si="3"/>
        <v>0.48177496038034867</v>
      </c>
      <c r="E35" s="14">
        <v>334</v>
      </c>
      <c r="F35" s="15">
        <v>170</v>
      </c>
      <c r="G35" s="16">
        <f t="shared" si="4"/>
        <v>0.50898203592814373</v>
      </c>
      <c r="H35" s="14">
        <v>297</v>
      </c>
      <c r="I35" s="15">
        <v>134</v>
      </c>
      <c r="J35" s="17">
        <f t="shared" si="5"/>
        <v>0.45117845117845118</v>
      </c>
    </row>
    <row r="36" spans="1:10" x14ac:dyDescent="0.25">
      <c r="A36" s="18" t="s">
        <v>46</v>
      </c>
      <c r="B36" s="19"/>
      <c r="C36" s="20"/>
      <c r="D36" s="20"/>
      <c r="E36" s="20"/>
      <c r="F36" s="20"/>
      <c r="G36" s="20"/>
      <c r="H36" s="20"/>
      <c r="I36" s="20"/>
      <c r="J36" s="20"/>
    </row>
    <row r="37" spans="1:10" x14ac:dyDescent="0.25">
      <c r="A37" s="21" t="s">
        <v>47</v>
      </c>
      <c r="B37" s="30" t="s">
        <v>48</v>
      </c>
      <c r="C37" s="30"/>
      <c r="D37" s="30"/>
      <c r="E37" s="30"/>
      <c r="F37" s="30"/>
      <c r="G37" s="30"/>
      <c r="H37" s="30"/>
      <c r="I37" s="30"/>
      <c r="J37" s="30"/>
    </row>
    <row r="38" spans="1:10" x14ac:dyDescent="0.25">
      <c r="A38" s="20">
        <v>2</v>
      </c>
      <c r="B38" s="30" t="s">
        <v>49</v>
      </c>
      <c r="C38" s="30"/>
      <c r="D38" s="30"/>
      <c r="E38" s="30"/>
      <c r="F38" s="30"/>
      <c r="G38" s="30"/>
      <c r="H38" s="30"/>
      <c r="I38" s="30"/>
      <c r="J38" s="30"/>
    </row>
  </sheetData>
  <mergeCells count="10">
    <mergeCell ref="A6:J6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0.75" bottom="0.75" header="0.30000000000000004" footer="0.30000000000000004"/>
  <pageSetup paperSize="0" scale="83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"/>
  <sheetViews>
    <sheetView workbookViewId="0"/>
  </sheetViews>
  <sheetFormatPr defaultRowHeight="16.5" x14ac:dyDescent="0.25"/>
  <cols>
    <col min="1" max="1" width="8.5" style="31" customWidth="1"/>
    <col min="2" max="2" width="10.875" style="31" customWidth="1"/>
    <col min="3" max="3" width="10" style="31" customWidth="1"/>
    <col min="4" max="4" width="9" style="31" customWidth="1"/>
    <col min="5" max="6" width="9.875" style="31" customWidth="1"/>
    <col min="7" max="7" width="9.25" style="31" customWidth="1"/>
    <col min="8" max="8" width="9.5" style="31" customWidth="1"/>
    <col min="9" max="9" width="9.25" style="31" customWidth="1"/>
    <col min="10" max="10" width="9" style="31" customWidth="1"/>
    <col min="11" max="11" width="8.5" style="31" customWidth="1"/>
    <col min="12" max="12" width="11.375" style="31" customWidth="1"/>
    <col min="13" max="1024" width="8.5" style="31" customWidth="1"/>
    <col min="1025" max="1025" width="9" customWidth="1"/>
  </cols>
  <sheetData>
    <row r="1" spans="1:11" ht="25.5" customHeight="1" x14ac:dyDescent="0.2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x14ac:dyDescent="0.25">
      <c r="A2" s="50" t="s">
        <v>52</v>
      </c>
      <c r="B2" s="50"/>
      <c r="C2" s="50"/>
      <c r="D2" s="50"/>
      <c r="E2" s="50"/>
      <c r="F2" s="50"/>
      <c r="G2" s="50"/>
      <c r="H2" s="50"/>
      <c r="I2" s="50"/>
      <c r="J2" s="50"/>
    </row>
    <row r="3" spans="1:11" x14ac:dyDescent="0.25">
      <c r="A3" s="51" t="s">
        <v>2</v>
      </c>
      <c r="B3" s="51" t="s">
        <v>3</v>
      </c>
      <c r="C3" s="51"/>
      <c r="D3" s="51"/>
      <c r="E3" s="51" t="s">
        <v>4</v>
      </c>
      <c r="F3" s="51"/>
      <c r="G3" s="51"/>
      <c r="H3" s="51" t="s">
        <v>5</v>
      </c>
      <c r="I3" s="51"/>
      <c r="J3" s="51"/>
    </row>
    <row r="4" spans="1:11" ht="42.75" customHeight="1" x14ac:dyDescent="0.25">
      <c r="A4" s="51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1" ht="19.5" x14ac:dyDescent="0.25">
      <c r="A5" s="35" t="s">
        <v>15</v>
      </c>
      <c r="B5" s="36">
        <f>SUM(B7:B12)</f>
        <v>1073976</v>
      </c>
      <c r="C5" s="36">
        <f>SUM(C7:C12)</f>
        <v>725782</v>
      </c>
      <c r="D5" s="37">
        <f>C5/B5</f>
        <v>0.67578977556295483</v>
      </c>
      <c r="E5" s="36">
        <f>SUM(E7:E12)</f>
        <v>556192</v>
      </c>
      <c r="F5" s="36">
        <f>SUM(F7:F12)</f>
        <v>374360</v>
      </c>
      <c r="G5" s="37">
        <f>F5/E5</f>
        <v>0.67307692307692313</v>
      </c>
      <c r="H5" s="36">
        <f>SUM(H7:H12)</f>
        <v>517784</v>
      </c>
      <c r="I5" s="36">
        <f>SUM(I7:I12)</f>
        <v>351422</v>
      </c>
      <c r="J5" s="37">
        <f>I5/H5</f>
        <v>0.67870386106948066</v>
      </c>
      <c r="K5" s="38">
        <f t="shared" ref="K5:K35" si="0">F5+I5</f>
        <v>725782</v>
      </c>
    </row>
    <row r="6" spans="1:11" ht="19.5" x14ac:dyDescent="0.25">
      <c r="A6" s="52" t="s">
        <v>16</v>
      </c>
      <c r="B6" s="52"/>
      <c r="C6" s="52"/>
      <c r="D6" s="52"/>
      <c r="E6" s="52"/>
      <c r="F6" s="52"/>
      <c r="G6" s="52"/>
      <c r="H6" s="52"/>
      <c r="I6" s="52"/>
      <c r="J6" s="52"/>
      <c r="K6" s="38">
        <f t="shared" si="0"/>
        <v>0</v>
      </c>
    </row>
    <row r="7" spans="1:11" ht="19.5" x14ac:dyDescent="0.25">
      <c r="A7" s="35" t="s">
        <v>17</v>
      </c>
      <c r="B7" s="39">
        <f t="shared" ref="B7:C12" si="1">E7+H7</f>
        <v>149318</v>
      </c>
      <c r="C7" s="36">
        <f t="shared" si="1"/>
        <v>29926</v>
      </c>
      <c r="D7" s="37">
        <f t="shared" ref="D7:D12" si="2">C7/B7</f>
        <v>0.2004179000522375</v>
      </c>
      <c r="E7" s="39">
        <v>77117</v>
      </c>
      <c r="F7" s="36">
        <v>16594</v>
      </c>
      <c r="G7" s="37">
        <f t="shared" ref="G7:G12" si="3">F7/E7</f>
        <v>0.21517953239882256</v>
      </c>
      <c r="H7" s="39">
        <v>72201</v>
      </c>
      <c r="I7" s="36">
        <v>13332</v>
      </c>
      <c r="J7" s="37">
        <f t="shared" ref="J7:J12" si="4">I7/H7</f>
        <v>0.18465118211659118</v>
      </c>
      <c r="K7" s="38">
        <f t="shared" si="0"/>
        <v>29926</v>
      </c>
    </row>
    <row r="8" spans="1:11" ht="19.5" x14ac:dyDescent="0.25">
      <c r="A8" s="35" t="s">
        <v>18</v>
      </c>
      <c r="B8" s="39">
        <f t="shared" si="1"/>
        <v>162327</v>
      </c>
      <c r="C8" s="36">
        <f t="shared" si="1"/>
        <v>104222</v>
      </c>
      <c r="D8" s="37">
        <f t="shared" si="2"/>
        <v>0.64204968982362765</v>
      </c>
      <c r="E8" s="39">
        <v>84284</v>
      </c>
      <c r="F8" s="36">
        <v>53583</v>
      </c>
      <c r="G8" s="37">
        <f t="shared" si="3"/>
        <v>0.63574343884960371</v>
      </c>
      <c r="H8" s="39">
        <v>78043</v>
      </c>
      <c r="I8" s="36">
        <v>50639</v>
      </c>
      <c r="J8" s="37">
        <f t="shared" si="4"/>
        <v>0.64886024371179996</v>
      </c>
      <c r="K8" s="38">
        <f t="shared" si="0"/>
        <v>104222</v>
      </c>
    </row>
    <row r="9" spans="1:11" ht="19.5" x14ac:dyDescent="0.25">
      <c r="A9" s="35" t="s">
        <v>19</v>
      </c>
      <c r="B9" s="39">
        <f t="shared" si="1"/>
        <v>176850</v>
      </c>
      <c r="C9" s="36">
        <f t="shared" si="1"/>
        <v>114220</v>
      </c>
      <c r="D9" s="37">
        <f t="shared" si="2"/>
        <v>0.64585807181227028</v>
      </c>
      <c r="E9" s="39">
        <v>91675</v>
      </c>
      <c r="F9" s="36">
        <v>58338</v>
      </c>
      <c r="G9" s="37">
        <f t="shared" si="3"/>
        <v>0.63635669484592305</v>
      </c>
      <c r="H9" s="39">
        <v>85175</v>
      </c>
      <c r="I9" s="36">
        <v>55882</v>
      </c>
      <c r="J9" s="37">
        <f t="shared" si="4"/>
        <v>0.65608453184619897</v>
      </c>
      <c r="K9" s="38">
        <f t="shared" si="0"/>
        <v>114220</v>
      </c>
    </row>
    <row r="10" spans="1:11" ht="19.5" x14ac:dyDescent="0.25">
      <c r="A10" s="35" t="s">
        <v>20</v>
      </c>
      <c r="B10" s="39">
        <f t="shared" si="1"/>
        <v>181727</v>
      </c>
      <c r="C10" s="36">
        <f t="shared" si="1"/>
        <v>144003</v>
      </c>
      <c r="D10" s="37">
        <f t="shared" si="2"/>
        <v>0.79241389556862762</v>
      </c>
      <c r="E10" s="39">
        <v>93923</v>
      </c>
      <c r="F10" s="36">
        <v>74049</v>
      </c>
      <c r="G10" s="37">
        <f t="shared" si="3"/>
        <v>0.78840113710166837</v>
      </c>
      <c r="H10" s="39">
        <v>87804</v>
      </c>
      <c r="I10" s="36">
        <v>69954</v>
      </c>
      <c r="J10" s="37">
        <f t="shared" si="4"/>
        <v>0.79670630039633727</v>
      </c>
      <c r="K10" s="38">
        <f t="shared" si="0"/>
        <v>144003</v>
      </c>
    </row>
    <row r="11" spans="1:11" ht="19.5" x14ac:dyDescent="0.25">
      <c r="A11" s="35" t="s">
        <v>21</v>
      </c>
      <c r="B11" s="39">
        <f t="shared" si="1"/>
        <v>195518</v>
      </c>
      <c r="C11" s="36">
        <f t="shared" si="1"/>
        <v>164137</v>
      </c>
      <c r="D11" s="37">
        <f t="shared" si="2"/>
        <v>0.83949815362268432</v>
      </c>
      <c r="E11" s="39">
        <v>101276</v>
      </c>
      <c r="F11" s="36">
        <v>84513</v>
      </c>
      <c r="G11" s="37">
        <f t="shared" si="3"/>
        <v>0.83448200955803942</v>
      </c>
      <c r="H11" s="39">
        <v>94242</v>
      </c>
      <c r="I11" s="36">
        <v>79624</v>
      </c>
      <c r="J11" s="37">
        <f t="shared" si="4"/>
        <v>0.8448886908172577</v>
      </c>
      <c r="K11" s="38">
        <f t="shared" si="0"/>
        <v>164137</v>
      </c>
    </row>
    <row r="12" spans="1:11" ht="19.5" x14ac:dyDescent="0.25">
      <c r="A12" s="35" t="s">
        <v>22</v>
      </c>
      <c r="B12" s="39">
        <f t="shared" si="1"/>
        <v>208236</v>
      </c>
      <c r="C12" s="36">
        <f t="shared" si="1"/>
        <v>169274</v>
      </c>
      <c r="D12" s="37">
        <f t="shared" si="2"/>
        <v>0.81289498453677556</v>
      </c>
      <c r="E12" s="39">
        <v>107917</v>
      </c>
      <c r="F12" s="36">
        <v>87283</v>
      </c>
      <c r="G12" s="37">
        <f t="shared" si="3"/>
        <v>0.80879750178377829</v>
      </c>
      <c r="H12" s="39">
        <v>100319</v>
      </c>
      <c r="I12" s="36">
        <v>81991</v>
      </c>
      <c r="J12" s="37">
        <f t="shared" si="4"/>
        <v>0.81730280405506439</v>
      </c>
      <c r="K12" s="38">
        <f t="shared" si="0"/>
        <v>169274</v>
      </c>
    </row>
    <row r="13" spans="1:11" s="31" customFormat="1" ht="19.5" x14ac:dyDescent="0.25">
      <c r="A13" s="53" t="s">
        <v>23</v>
      </c>
      <c r="B13" s="53"/>
      <c r="C13" s="53"/>
      <c r="D13" s="53"/>
      <c r="E13" s="53"/>
      <c r="F13" s="53"/>
      <c r="G13" s="53"/>
      <c r="H13" s="53"/>
      <c r="I13" s="53"/>
      <c r="J13" s="53"/>
      <c r="K13" s="38">
        <f t="shared" si="0"/>
        <v>0</v>
      </c>
    </row>
    <row r="14" spans="1:11" s="31" customFormat="1" ht="19.5" x14ac:dyDescent="0.25">
      <c r="A14" s="40" t="s">
        <v>24</v>
      </c>
      <c r="B14" s="39">
        <f t="shared" ref="B14:B35" si="5">E14+H14</f>
        <v>173383</v>
      </c>
      <c r="C14" s="36">
        <f t="shared" ref="C14:C35" si="6">F14+I14</f>
        <v>120924</v>
      </c>
      <c r="D14" s="37">
        <f t="shared" ref="D14:D35" si="7">C14/B14</f>
        <v>0.69743861854968481</v>
      </c>
      <c r="E14" s="39">
        <v>89479</v>
      </c>
      <c r="F14" s="36">
        <v>62215</v>
      </c>
      <c r="G14" s="37">
        <f t="shared" ref="G14:G34" si="8">F14/E14</f>
        <v>0.69530280848020209</v>
      </c>
      <c r="H14" s="39">
        <v>83904</v>
      </c>
      <c r="I14" s="36">
        <v>58709</v>
      </c>
      <c r="J14" s="37">
        <f t="shared" ref="J14:J35" si="9">I14/H14</f>
        <v>0.69971634248665138</v>
      </c>
      <c r="K14" s="38">
        <f t="shared" si="0"/>
        <v>120924</v>
      </c>
    </row>
    <row r="15" spans="1:11" s="31" customFormat="1" ht="19.5" x14ac:dyDescent="0.25">
      <c r="A15" s="40" t="s">
        <v>25</v>
      </c>
      <c r="B15" s="39">
        <f t="shared" si="5"/>
        <v>123221</v>
      </c>
      <c r="C15" s="36">
        <f t="shared" si="6"/>
        <v>73910</v>
      </c>
      <c r="D15" s="37">
        <f t="shared" si="7"/>
        <v>0.59981658970467699</v>
      </c>
      <c r="E15" s="39">
        <v>63635</v>
      </c>
      <c r="F15" s="36">
        <v>38020</v>
      </c>
      <c r="G15" s="37">
        <f t="shared" si="8"/>
        <v>0.59746994578455248</v>
      </c>
      <c r="H15" s="39">
        <v>59586</v>
      </c>
      <c r="I15" s="36">
        <v>35890</v>
      </c>
      <c r="J15" s="37">
        <f t="shared" si="9"/>
        <v>0.60232269325009236</v>
      </c>
      <c r="K15" s="38">
        <f t="shared" si="0"/>
        <v>73910</v>
      </c>
    </row>
    <row r="16" spans="1:11" s="31" customFormat="1" ht="19.5" x14ac:dyDescent="0.25">
      <c r="A16" s="40" t="s">
        <v>26</v>
      </c>
      <c r="B16" s="39">
        <f t="shared" si="5"/>
        <v>127865</v>
      </c>
      <c r="C16" s="36">
        <f t="shared" si="6"/>
        <v>78968</v>
      </c>
      <c r="D16" s="37">
        <f t="shared" si="7"/>
        <v>0.61758886325421347</v>
      </c>
      <c r="E16" s="39">
        <v>66238</v>
      </c>
      <c r="F16" s="36">
        <v>40718</v>
      </c>
      <c r="G16" s="37">
        <f t="shared" si="8"/>
        <v>0.61472266674718434</v>
      </c>
      <c r="H16" s="39">
        <v>61627</v>
      </c>
      <c r="I16" s="36">
        <v>38250</v>
      </c>
      <c r="J16" s="37">
        <f t="shared" si="9"/>
        <v>0.62066951173998408</v>
      </c>
      <c r="K16" s="38">
        <f t="shared" si="0"/>
        <v>78968</v>
      </c>
    </row>
    <row r="17" spans="1:11" s="31" customFormat="1" ht="19.5" x14ac:dyDescent="0.25">
      <c r="A17" s="40" t="s">
        <v>27</v>
      </c>
      <c r="B17" s="39">
        <f t="shared" si="5"/>
        <v>143860</v>
      </c>
      <c r="C17" s="36">
        <f t="shared" si="6"/>
        <v>102672</v>
      </c>
      <c r="D17" s="37">
        <f t="shared" si="7"/>
        <v>0.71369386903934384</v>
      </c>
      <c r="E17" s="39">
        <v>74592</v>
      </c>
      <c r="F17" s="36">
        <v>52952</v>
      </c>
      <c r="G17" s="37">
        <f t="shared" si="8"/>
        <v>0.70988845988845983</v>
      </c>
      <c r="H17" s="39">
        <v>69268</v>
      </c>
      <c r="I17" s="36">
        <v>49720</v>
      </c>
      <c r="J17" s="37">
        <f t="shared" si="9"/>
        <v>0.71779176531731825</v>
      </c>
      <c r="K17" s="38">
        <f t="shared" si="0"/>
        <v>102672</v>
      </c>
    </row>
    <row r="18" spans="1:11" s="31" customFormat="1" ht="19.5" x14ac:dyDescent="0.25">
      <c r="A18" s="40" t="s">
        <v>28</v>
      </c>
      <c r="B18" s="39">
        <f t="shared" si="5"/>
        <v>77827</v>
      </c>
      <c r="C18" s="36">
        <f t="shared" si="6"/>
        <v>65701</v>
      </c>
      <c r="D18" s="37">
        <f t="shared" si="7"/>
        <v>0.84419288935716397</v>
      </c>
      <c r="E18" s="39">
        <v>40462</v>
      </c>
      <c r="F18" s="36">
        <v>34077</v>
      </c>
      <c r="G18" s="37">
        <f t="shared" si="8"/>
        <v>0.84219761751767086</v>
      </c>
      <c r="H18" s="39">
        <v>37365</v>
      </c>
      <c r="I18" s="36">
        <v>31624</v>
      </c>
      <c r="J18" s="37">
        <f t="shared" si="9"/>
        <v>0.84635353940853741</v>
      </c>
      <c r="K18" s="38">
        <f t="shared" si="0"/>
        <v>65701</v>
      </c>
    </row>
    <row r="19" spans="1:11" s="31" customFormat="1" ht="19.5" x14ac:dyDescent="0.25">
      <c r="A19" s="40" t="s">
        <v>29</v>
      </c>
      <c r="B19" s="39">
        <f t="shared" si="5"/>
        <v>118530</v>
      </c>
      <c r="C19" s="36">
        <f t="shared" si="6"/>
        <v>77507</v>
      </c>
      <c r="D19" s="37">
        <f t="shared" si="7"/>
        <v>0.65390196574706827</v>
      </c>
      <c r="E19" s="39">
        <v>61421</v>
      </c>
      <c r="F19" s="36">
        <v>39882</v>
      </c>
      <c r="G19" s="37">
        <f t="shared" si="8"/>
        <v>0.64932189316357602</v>
      </c>
      <c r="H19" s="39">
        <v>57109</v>
      </c>
      <c r="I19" s="36">
        <v>37625</v>
      </c>
      <c r="J19" s="37">
        <f t="shared" si="9"/>
        <v>0.65882785550438638</v>
      </c>
      <c r="K19" s="38">
        <f t="shared" si="0"/>
        <v>77507</v>
      </c>
    </row>
    <row r="20" spans="1:11" s="31" customFormat="1" ht="19.5" x14ac:dyDescent="0.25">
      <c r="A20" s="40" t="s">
        <v>30</v>
      </c>
      <c r="B20" s="39">
        <f t="shared" si="5"/>
        <v>19131</v>
      </c>
      <c r="C20" s="36">
        <f t="shared" si="6"/>
        <v>14705</v>
      </c>
      <c r="D20" s="37">
        <f t="shared" si="7"/>
        <v>0.76864774449845796</v>
      </c>
      <c r="E20" s="39">
        <v>9850</v>
      </c>
      <c r="F20" s="36">
        <v>7534</v>
      </c>
      <c r="G20" s="37">
        <f t="shared" si="8"/>
        <v>0.76487309644670054</v>
      </c>
      <c r="H20" s="39">
        <v>9281</v>
      </c>
      <c r="I20" s="36">
        <v>7171</v>
      </c>
      <c r="J20" s="37">
        <f t="shared" si="9"/>
        <v>0.77265380885680424</v>
      </c>
      <c r="K20" s="38">
        <f t="shared" si="0"/>
        <v>14705</v>
      </c>
    </row>
    <row r="21" spans="1:11" s="31" customFormat="1" ht="19.5" x14ac:dyDescent="0.25">
      <c r="A21" s="40" t="s">
        <v>31</v>
      </c>
      <c r="B21" s="39">
        <f t="shared" si="5"/>
        <v>33771</v>
      </c>
      <c r="C21" s="36">
        <f t="shared" si="6"/>
        <v>21742</v>
      </c>
      <c r="D21" s="37">
        <f t="shared" si="7"/>
        <v>0.64380681649936333</v>
      </c>
      <c r="E21" s="39">
        <v>17482</v>
      </c>
      <c r="F21" s="36">
        <v>11280</v>
      </c>
      <c r="G21" s="37">
        <f t="shared" si="8"/>
        <v>0.64523509895892917</v>
      </c>
      <c r="H21" s="39">
        <v>16289</v>
      </c>
      <c r="I21" s="36">
        <v>10462</v>
      </c>
      <c r="J21" s="37">
        <f t="shared" si="9"/>
        <v>0.64227392719012832</v>
      </c>
      <c r="K21" s="38">
        <f t="shared" si="0"/>
        <v>21742</v>
      </c>
    </row>
    <row r="22" spans="1:11" s="31" customFormat="1" ht="19.5" x14ac:dyDescent="0.25">
      <c r="A22" s="40" t="s">
        <v>32</v>
      </c>
      <c r="B22" s="39">
        <f t="shared" si="5"/>
        <v>21163</v>
      </c>
      <c r="C22" s="36">
        <f t="shared" si="6"/>
        <v>17672</v>
      </c>
      <c r="D22" s="37">
        <f t="shared" si="7"/>
        <v>0.83504229079053061</v>
      </c>
      <c r="E22" s="39">
        <v>10909</v>
      </c>
      <c r="F22" s="36">
        <v>9137</v>
      </c>
      <c r="G22" s="37">
        <f t="shared" si="8"/>
        <v>0.83756531304427539</v>
      </c>
      <c r="H22" s="39">
        <v>10254</v>
      </c>
      <c r="I22" s="36">
        <v>8535</v>
      </c>
      <c r="J22" s="37">
        <f t="shared" si="9"/>
        <v>0.83235810415447631</v>
      </c>
      <c r="K22" s="38">
        <f t="shared" si="0"/>
        <v>17672</v>
      </c>
    </row>
    <row r="23" spans="1:11" s="31" customFormat="1" ht="19.5" x14ac:dyDescent="0.25">
      <c r="A23" s="40" t="s">
        <v>33</v>
      </c>
      <c r="B23" s="39">
        <f t="shared" si="5"/>
        <v>61222</v>
      </c>
      <c r="C23" s="36">
        <f t="shared" si="6"/>
        <v>41628</v>
      </c>
      <c r="D23" s="37">
        <f t="shared" si="7"/>
        <v>0.67995165136715563</v>
      </c>
      <c r="E23" s="39">
        <v>31801</v>
      </c>
      <c r="F23" s="36">
        <v>21764</v>
      </c>
      <c r="G23" s="37">
        <f t="shared" si="8"/>
        <v>0.68438099430835508</v>
      </c>
      <c r="H23" s="39">
        <v>29421</v>
      </c>
      <c r="I23" s="36">
        <v>19864</v>
      </c>
      <c r="J23" s="37">
        <f t="shared" si="9"/>
        <v>0.67516399850446962</v>
      </c>
      <c r="K23" s="38">
        <f t="shared" si="0"/>
        <v>41628</v>
      </c>
    </row>
    <row r="24" spans="1:11" s="31" customFormat="1" ht="19.5" x14ac:dyDescent="0.25">
      <c r="A24" s="40" t="s">
        <v>34</v>
      </c>
      <c r="B24" s="39">
        <f t="shared" si="5"/>
        <v>18228</v>
      </c>
      <c r="C24" s="36">
        <f t="shared" si="6"/>
        <v>12524</v>
      </c>
      <c r="D24" s="37">
        <f t="shared" si="7"/>
        <v>0.68707482993197277</v>
      </c>
      <c r="E24" s="39">
        <v>9578</v>
      </c>
      <c r="F24" s="36">
        <v>6541</v>
      </c>
      <c r="G24" s="37">
        <f t="shared" si="8"/>
        <v>0.68291918980998123</v>
      </c>
      <c r="H24" s="39">
        <v>8650</v>
      </c>
      <c r="I24" s="36">
        <v>5983</v>
      </c>
      <c r="J24" s="37">
        <f t="shared" si="9"/>
        <v>0.69167630057803464</v>
      </c>
      <c r="K24" s="38">
        <f t="shared" si="0"/>
        <v>12524</v>
      </c>
    </row>
    <row r="25" spans="1:11" s="31" customFormat="1" ht="19.5" x14ac:dyDescent="0.25">
      <c r="A25" s="40" t="s">
        <v>35</v>
      </c>
      <c r="B25" s="39">
        <f t="shared" si="5"/>
        <v>25514</v>
      </c>
      <c r="C25" s="36">
        <f t="shared" si="6"/>
        <v>15547</v>
      </c>
      <c r="D25" s="37">
        <f t="shared" si="7"/>
        <v>0.60935172846280472</v>
      </c>
      <c r="E25" s="39">
        <v>13167</v>
      </c>
      <c r="F25" s="36">
        <v>7993</v>
      </c>
      <c r="G25" s="37">
        <f t="shared" si="8"/>
        <v>0.6070479228373965</v>
      </c>
      <c r="H25" s="39">
        <v>12347</v>
      </c>
      <c r="I25" s="36">
        <v>7554</v>
      </c>
      <c r="J25" s="37">
        <f t="shared" si="9"/>
        <v>0.61180853648659594</v>
      </c>
      <c r="K25" s="38">
        <f t="shared" si="0"/>
        <v>15547</v>
      </c>
    </row>
    <row r="26" spans="1:11" s="31" customFormat="1" ht="19.5" x14ac:dyDescent="0.25">
      <c r="A26" s="40" t="s">
        <v>36</v>
      </c>
      <c r="B26" s="39">
        <f t="shared" si="5"/>
        <v>15787</v>
      </c>
      <c r="C26" s="36">
        <f t="shared" si="6"/>
        <v>6099</v>
      </c>
      <c r="D26" s="37">
        <f t="shared" si="7"/>
        <v>0.38633052511560145</v>
      </c>
      <c r="E26" s="39">
        <v>8086</v>
      </c>
      <c r="F26" s="36">
        <v>3099</v>
      </c>
      <c r="G26" s="37">
        <f t="shared" si="8"/>
        <v>0.3832550086569379</v>
      </c>
      <c r="H26" s="39">
        <v>7701</v>
      </c>
      <c r="I26" s="36">
        <v>3000</v>
      </c>
      <c r="J26" s="37">
        <f t="shared" si="9"/>
        <v>0.38955979742890534</v>
      </c>
      <c r="K26" s="38">
        <f t="shared" si="0"/>
        <v>6099</v>
      </c>
    </row>
    <row r="27" spans="1:11" s="31" customFormat="1" ht="19.5" x14ac:dyDescent="0.25">
      <c r="A27" s="40" t="s">
        <v>37</v>
      </c>
      <c r="B27" s="39">
        <f t="shared" si="5"/>
        <v>29626</v>
      </c>
      <c r="C27" s="36">
        <f t="shared" si="6"/>
        <v>18682</v>
      </c>
      <c r="D27" s="37">
        <f t="shared" si="7"/>
        <v>0.6305947478566124</v>
      </c>
      <c r="E27" s="39">
        <v>15406</v>
      </c>
      <c r="F27" s="36">
        <v>9668</v>
      </c>
      <c r="G27" s="37">
        <f t="shared" si="8"/>
        <v>0.62754770868492793</v>
      </c>
      <c r="H27" s="39">
        <v>14220</v>
      </c>
      <c r="I27" s="36">
        <v>9014</v>
      </c>
      <c r="J27" s="37">
        <f t="shared" si="9"/>
        <v>0.63389592123769334</v>
      </c>
      <c r="K27" s="38">
        <f t="shared" si="0"/>
        <v>18682</v>
      </c>
    </row>
    <row r="28" spans="1:11" s="31" customFormat="1" ht="19.5" x14ac:dyDescent="0.25">
      <c r="A28" s="40" t="s">
        <v>38</v>
      </c>
      <c r="B28" s="39">
        <f t="shared" si="5"/>
        <v>8744</v>
      </c>
      <c r="C28" s="36">
        <f t="shared" si="6"/>
        <v>6023</v>
      </c>
      <c r="D28" s="37">
        <f t="shared" si="7"/>
        <v>0.68881518755718207</v>
      </c>
      <c r="E28" s="39">
        <v>4614</v>
      </c>
      <c r="F28" s="36">
        <v>3064</v>
      </c>
      <c r="G28" s="37">
        <f t="shared" si="8"/>
        <v>0.66406588643259645</v>
      </c>
      <c r="H28" s="39">
        <v>4130</v>
      </c>
      <c r="I28" s="36">
        <v>2959</v>
      </c>
      <c r="J28" s="37">
        <f t="shared" si="9"/>
        <v>0.71646489104116218</v>
      </c>
      <c r="K28" s="38">
        <f t="shared" si="0"/>
        <v>6023</v>
      </c>
    </row>
    <row r="29" spans="1:11" s="31" customFormat="1" ht="19.5" x14ac:dyDescent="0.25">
      <c r="A29" s="40" t="s">
        <v>39</v>
      </c>
      <c r="B29" s="39">
        <f t="shared" si="5"/>
        <v>13922</v>
      </c>
      <c r="C29" s="36">
        <f t="shared" si="6"/>
        <v>8082</v>
      </c>
      <c r="D29" s="37">
        <f t="shared" si="7"/>
        <v>0.58052004022410575</v>
      </c>
      <c r="E29" s="39">
        <v>7248</v>
      </c>
      <c r="F29" s="36">
        <v>4107</v>
      </c>
      <c r="G29" s="37">
        <f t="shared" si="8"/>
        <v>0.56663907284768211</v>
      </c>
      <c r="H29" s="39">
        <v>6674</v>
      </c>
      <c r="I29" s="36">
        <v>3975</v>
      </c>
      <c r="J29" s="37">
        <f t="shared" si="9"/>
        <v>0.59559484566976328</v>
      </c>
      <c r="K29" s="38">
        <f t="shared" si="0"/>
        <v>8082</v>
      </c>
    </row>
    <row r="30" spans="1:11" s="31" customFormat="1" ht="19.5" x14ac:dyDescent="0.25">
      <c r="A30" s="40" t="s">
        <v>40</v>
      </c>
      <c r="B30" s="39">
        <f t="shared" si="5"/>
        <v>4995</v>
      </c>
      <c r="C30" s="36">
        <f t="shared" si="6"/>
        <v>2404</v>
      </c>
      <c r="D30" s="37">
        <f t="shared" si="7"/>
        <v>0.48128128128128128</v>
      </c>
      <c r="E30" s="39">
        <v>2626</v>
      </c>
      <c r="F30" s="36">
        <v>1274</v>
      </c>
      <c r="G30" s="37">
        <f t="shared" si="8"/>
        <v>0.48514851485148514</v>
      </c>
      <c r="H30" s="39">
        <v>2369</v>
      </c>
      <c r="I30" s="36">
        <v>1130</v>
      </c>
      <c r="J30" s="37">
        <f t="shared" si="9"/>
        <v>0.47699451245251162</v>
      </c>
      <c r="K30" s="38">
        <f t="shared" si="0"/>
        <v>2404</v>
      </c>
    </row>
    <row r="31" spans="1:11" s="31" customFormat="1" ht="19.5" x14ac:dyDescent="0.25">
      <c r="A31" s="40" t="s">
        <v>41</v>
      </c>
      <c r="B31" s="39">
        <f t="shared" si="5"/>
        <v>12795</v>
      </c>
      <c r="C31" s="36">
        <f t="shared" si="6"/>
        <v>9666</v>
      </c>
      <c r="D31" s="37">
        <f t="shared" si="7"/>
        <v>0.75545134818288395</v>
      </c>
      <c r="E31" s="39">
        <v>6612</v>
      </c>
      <c r="F31" s="36">
        <v>4999</v>
      </c>
      <c r="G31" s="37">
        <f t="shared" si="8"/>
        <v>0.75604960677555955</v>
      </c>
      <c r="H31" s="39">
        <v>6183</v>
      </c>
      <c r="I31" s="36">
        <v>4667</v>
      </c>
      <c r="J31" s="37">
        <f t="shared" si="9"/>
        <v>0.75481158013909111</v>
      </c>
      <c r="K31" s="38">
        <f t="shared" si="0"/>
        <v>9666</v>
      </c>
    </row>
    <row r="32" spans="1:11" s="31" customFormat="1" ht="19.5" x14ac:dyDescent="0.25">
      <c r="A32" s="40" t="s">
        <v>42</v>
      </c>
      <c r="B32" s="39">
        <f t="shared" si="5"/>
        <v>26739</v>
      </c>
      <c r="C32" s="36">
        <f t="shared" si="6"/>
        <v>17406</v>
      </c>
      <c r="D32" s="37">
        <f t="shared" si="7"/>
        <v>0.65095927297206324</v>
      </c>
      <c r="E32" s="39">
        <v>13828</v>
      </c>
      <c r="F32" s="36">
        <v>8928</v>
      </c>
      <c r="G32" s="37">
        <f t="shared" si="8"/>
        <v>0.64564651431877351</v>
      </c>
      <c r="H32" s="39">
        <v>12911</v>
      </c>
      <c r="I32" s="36">
        <v>8478</v>
      </c>
      <c r="J32" s="37">
        <f t="shared" si="9"/>
        <v>0.65664936875532487</v>
      </c>
      <c r="K32" s="38">
        <f t="shared" si="0"/>
        <v>17406</v>
      </c>
    </row>
    <row r="33" spans="1:11" s="31" customFormat="1" ht="19.5" x14ac:dyDescent="0.25">
      <c r="A33" s="40" t="s">
        <v>43</v>
      </c>
      <c r="B33" s="39">
        <f t="shared" si="5"/>
        <v>11533</v>
      </c>
      <c r="C33" s="36">
        <f t="shared" si="6"/>
        <v>10939</v>
      </c>
      <c r="D33" s="37">
        <f t="shared" si="7"/>
        <v>0.94849562126073006</v>
      </c>
      <c r="E33" s="39">
        <v>5989</v>
      </c>
      <c r="F33" s="36">
        <v>5555</v>
      </c>
      <c r="G33" s="37">
        <f t="shared" si="8"/>
        <v>0.92753381198864582</v>
      </c>
      <c r="H33" s="39">
        <v>5544</v>
      </c>
      <c r="I33" s="36">
        <v>5384</v>
      </c>
      <c r="J33" s="37">
        <f t="shared" si="9"/>
        <v>0.97113997113997119</v>
      </c>
      <c r="K33" s="38">
        <f t="shared" si="0"/>
        <v>10939</v>
      </c>
    </row>
    <row r="34" spans="1:11" s="31" customFormat="1" ht="19.5" x14ac:dyDescent="0.25">
      <c r="A34" s="41" t="s">
        <v>44</v>
      </c>
      <c r="B34" s="42">
        <f t="shared" si="5"/>
        <v>5465</v>
      </c>
      <c r="C34" s="43">
        <f t="shared" si="6"/>
        <v>2673</v>
      </c>
      <c r="D34" s="44">
        <f t="shared" si="7"/>
        <v>0.48911253430924062</v>
      </c>
      <c r="E34" s="42">
        <v>2807</v>
      </c>
      <c r="F34" s="43">
        <v>1384</v>
      </c>
      <c r="G34" s="44">
        <f t="shared" si="8"/>
        <v>0.49305308158175987</v>
      </c>
      <c r="H34" s="42">
        <v>2658</v>
      </c>
      <c r="I34" s="43">
        <v>1289</v>
      </c>
      <c r="J34" s="44">
        <f t="shared" si="9"/>
        <v>0.48495109104589917</v>
      </c>
      <c r="K34" s="38">
        <f t="shared" si="0"/>
        <v>2673</v>
      </c>
    </row>
    <row r="35" spans="1:11" s="31" customFormat="1" ht="19.5" x14ac:dyDescent="0.25">
      <c r="A35" s="40" t="s">
        <v>45</v>
      </c>
      <c r="B35" s="39">
        <f t="shared" si="5"/>
        <v>655</v>
      </c>
      <c r="C35" s="36">
        <f t="shared" si="6"/>
        <v>308</v>
      </c>
      <c r="D35" s="37">
        <f t="shared" si="7"/>
        <v>0.47022900763358777</v>
      </c>
      <c r="E35" s="39">
        <v>362</v>
      </c>
      <c r="F35" s="36">
        <v>169</v>
      </c>
      <c r="G35" s="37">
        <v>0</v>
      </c>
      <c r="H35" s="39">
        <v>293</v>
      </c>
      <c r="I35" s="36">
        <v>139</v>
      </c>
      <c r="J35" s="37">
        <f t="shared" si="9"/>
        <v>0.47440273037542663</v>
      </c>
      <c r="K35" s="38">
        <f t="shared" si="0"/>
        <v>308</v>
      </c>
    </row>
    <row r="36" spans="1:11" s="31" customFormat="1" x14ac:dyDescent="0.25">
      <c r="A36" s="45" t="s">
        <v>46</v>
      </c>
      <c r="B36" s="46"/>
      <c r="C36" s="47"/>
      <c r="D36" s="47"/>
      <c r="E36" s="47"/>
      <c r="F36" s="47"/>
      <c r="G36" s="47"/>
      <c r="H36" s="47"/>
      <c r="I36" s="47"/>
      <c r="J36" s="47"/>
    </row>
    <row r="37" spans="1:11" s="31" customFormat="1" x14ac:dyDescent="0.25">
      <c r="A37" s="48" t="s">
        <v>47</v>
      </c>
      <c r="B37" s="54" t="s">
        <v>48</v>
      </c>
      <c r="C37" s="54"/>
      <c r="D37" s="54"/>
      <c r="E37" s="54"/>
      <c r="F37" s="54"/>
      <c r="G37" s="54"/>
      <c r="H37" s="54"/>
      <c r="I37" s="54"/>
      <c r="J37" s="54"/>
    </row>
    <row r="38" spans="1:11" s="31" customFormat="1" x14ac:dyDescent="0.25">
      <c r="A38" s="47">
        <v>2</v>
      </c>
      <c r="B38" s="54" t="s">
        <v>49</v>
      </c>
      <c r="C38" s="54"/>
      <c r="D38" s="54"/>
      <c r="E38" s="54"/>
      <c r="F38" s="54"/>
      <c r="G38" s="54"/>
      <c r="H38" s="54"/>
      <c r="I38" s="54"/>
      <c r="J38" s="54"/>
    </row>
  </sheetData>
  <mergeCells count="10">
    <mergeCell ref="A6:J6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scale="91" fitToWidth="0" fitToHeight="0" orientation="portrait" horizontalDpi="0" verticalDpi="0" copies="0"/>
  <headerFooter alignWithMargins="0"/>
  <colBreaks count="1" manualBreakCount="1">
    <brk id="1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"/>
  <sheetViews>
    <sheetView workbookViewId="0"/>
  </sheetViews>
  <sheetFormatPr defaultRowHeight="16.5" x14ac:dyDescent="0.25"/>
  <cols>
    <col min="1" max="1" width="8.5" style="31" customWidth="1"/>
    <col min="2" max="2" width="10.875" style="31" customWidth="1"/>
    <col min="3" max="3" width="10" style="31" customWidth="1"/>
    <col min="4" max="4" width="9" style="31" customWidth="1"/>
    <col min="5" max="6" width="9.875" style="31" customWidth="1"/>
    <col min="7" max="7" width="9.25" style="31" customWidth="1"/>
    <col min="8" max="8" width="9.5" style="31" customWidth="1"/>
    <col min="9" max="9" width="9.25" style="31" customWidth="1"/>
    <col min="10" max="10" width="9" style="31" customWidth="1"/>
    <col min="11" max="11" width="8.5" style="31" customWidth="1"/>
    <col min="12" max="12" width="11.375" style="31" customWidth="1"/>
    <col min="13" max="1024" width="8.5" style="31" customWidth="1"/>
    <col min="1025" max="1025" width="9" customWidth="1"/>
  </cols>
  <sheetData>
    <row r="1" spans="1:11" ht="25.5" customHeight="1" x14ac:dyDescent="0.2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x14ac:dyDescent="0.25">
      <c r="A2" s="50" t="s">
        <v>53</v>
      </c>
      <c r="B2" s="50"/>
      <c r="C2" s="50"/>
      <c r="D2" s="50"/>
      <c r="E2" s="50"/>
      <c r="F2" s="50"/>
      <c r="G2" s="50"/>
      <c r="H2" s="50"/>
      <c r="I2" s="50"/>
      <c r="J2" s="50"/>
    </row>
    <row r="3" spans="1:11" x14ac:dyDescent="0.25">
      <c r="A3" s="51" t="s">
        <v>2</v>
      </c>
      <c r="B3" s="51" t="s">
        <v>3</v>
      </c>
      <c r="C3" s="51"/>
      <c r="D3" s="51"/>
      <c r="E3" s="51" t="s">
        <v>4</v>
      </c>
      <c r="F3" s="51"/>
      <c r="G3" s="51"/>
      <c r="H3" s="51" t="s">
        <v>5</v>
      </c>
      <c r="I3" s="51"/>
      <c r="J3" s="51"/>
    </row>
    <row r="4" spans="1:11" ht="42.75" customHeight="1" x14ac:dyDescent="0.25">
      <c r="A4" s="51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1" ht="19.5" x14ac:dyDescent="0.25">
      <c r="A5" s="35" t="s">
        <v>15</v>
      </c>
      <c r="B5" s="36">
        <f>SUM(B7:B12)</f>
        <v>1141115</v>
      </c>
      <c r="C5" s="36">
        <f>SUM(C7:C12)</f>
        <v>846439</v>
      </c>
      <c r="D5" s="37">
        <f>C5/B5</f>
        <v>0.74176485279748317</v>
      </c>
      <c r="E5" s="36">
        <f>SUM(E7:E12)</f>
        <v>591475</v>
      </c>
      <c r="F5" s="36">
        <f>SUM(F7:F12)</f>
        <v>437402</v>
      </c>
      <c r="G5" s="37">
        <f>F5/E5</f>
        <v>0.73951054566972396</v>
      </c>
      <c r="H5" s="36">
        <f>SUM(H7:H12)</f>
        <v>549640</v>
      </c>
      <c r="I5" s="36">
        <f>SUM(I7:I12)</f>
        <v>409037</v>
      </c>
      <c r="J5" s="37">
        <f>I5/H5</f>
        <v>0.74419074303180266</v>
      </c>
      <c r="K5" s="38">
        <f t="shared" ref="K5:K35" si="0">F5+I5</f>
        <v>846439</v>
      </c>
    </row>
    <row r="6" spans="1:11" ht="19.5" x14ac:dyDescent="0.25">
      <c r="A6" s="52" t="s">
        <v>16</v>
      </c>
      <c r="B6" s="52"/>
      <c r="C6" s="52"/>
      <c r="D6" s="52"/>
      <c r="E6" s="52"/>
      <c r="F6" s="52"/>
      <c r="G6" s="52"/>
      <c r="H6" s="52"/>
      <c r="I6" s="52"/>
      <c r="J6" s="52"/>
      <c r="K6" s="38">
        <f t="shared" si="0"/>
        <v>0</v>
      </c>
    </row>
    <row r="7" spans="1:11" ht="19.5" x14ac:dyDescent="0.25">
      <c r="A7" s="35" t="s">
        <v>17</v>
      </c>
      <c r="B7" s="39">
        <f t="shared" ref="B7:C12" si="1">E7+H7</f>
        <v>157307</v>
      </c>
      <c r="C7" s="36">
        <f t="shared" si="1"/>
        <v>29388</v>
      </c>
      <c r="D7" s="37">
        <f t="shared" ref="D7:D12" si="2">C7/B7</f>
        <v>0.18681940409517694</v>
      </c>
      <c r="E7" s="39">
        <v>81634</v>
      </c>
      <c r="F7" s="36">
        <v>16206</v>
      </c>
      <c r="G7" s="37">
        <f t="shared" ref="G7:G12" si="3">F7/E7</f>
        <v>0.19852022441629713</v>
      </c>
      <c r="H7" s="39">
        <v>75673</v>
      </c>
      <c r="I7" s="36">
        <v>13182</v>
      </c>
      <c r="J7" s="37">
        <f t="shared" ref="J7:J12" si="4">I7/H7</f>
        <v>0.17419687338945197</v>
      </c>
      <c r="K7" s="38">
        <f t="shared" si="0"/>
        <v>29388</v>
      </c>
    </row>
    <row r="8" spans="1:11" ht="19.5" x14ac:dyDescent="0.25">
      <c r="A8" s="35" t="s">
        <v>18</v>
      </c>
      <c r="B8" s="39">
        <f t="shared" si="1"/>
        <v>177373</v>
      </c>
      <c r="C8" s="36">
        <f t="shared" si="1"/>
        <v>110840</v>
      </c>
      <c r="D8" s="37">
        <f t="shared" si="2"/>
        <v>0.6248978142107311</v>
      </c>
      <c r="E8" s="39">
        <v>91961</v>
      </c>
      <c r="F8" s="36">
        <v>57268</v>
      </c>
      <c r="G8" s="37">
        <f t="shared" si="3"/>
        <v>0.62274224943182432</v>
      </c>
      <c r="H8" s="39">
        <v>85412</v>
      </c>
      <c r="I8" s="36">
        <v>53572</v>
      </c>
      <c r="J8" s="37">
        <f t="shared" si="4"/>
        <v>0.62721865779984076</v>
      </c>
      <c r="K8" s="38">
        <f t="shared" si="0"/>
        <v>110840</v>
      </c>
    </row>
    <row r="9" spans="1:11" ht="19.5" x14ac:dyDescent="0.25">
      <c r="A9" s="35" t="s">
        <v>19</v>
      </c>
      <c r="B9" s="39">
        <f t="shared" si="1"/>
        <v>183276</v>
      </c>
      <c r="C9" s="36">
        <f t="shared" si="1"/>
        <v>131973</v>
      </c>
      <c r="D9" s="37">
        <f t="shared" si="2"/>
        <v>0.7200779152753225</v>
      </c>
      <c r="E9" s="39">
        <v>94706</v>
      </c>
      <c r="F9" s="36">
        <v>67594</v>
      </c>
      <c r="G9" s="37">
        <f t="shared" si="3"/>
        <v>0.71372457922412513</v>
      </c>
      <c r="H9" s="39">
        <v>88570</v>
      </c>
      <c r="I9" s="36">
        <v>64379</v>
      </c>
      <c r="J9" s="37">
        <f t="shared" si="4"/>
        <v>0.72687140115163151</v>
      </c>
      <c r="K9" s="38">
        <f t="shared" si="0"/>
        <v>131973</v>
      </c>
    </row>
    <row r="10" spans="1:11" ht="19.5" x14ac:dyDescent="0.25">
      <c r="A10" s="35" t="s">
        <v>20</v>
      </c>
      <c r="B10" s="39">
        <f t="shared" si="1"/>
        <v>197323</v>
      </c>
      <c r="C10" s="36">
        <f t="shared" si="1"/>
        <v>172574</v>
      </c>
      <c r="D10" s="37">
        <f t="shared" si="2"/>
        <v>0.87457620247006174</v>
      </c>
      <c r="E10" s="39">
        <v>102231</v>
      </c>
      <c r="F10" s="36">
        <v>88886</v>
      </c>
      <c r="G10" s="37">
        <f t="shared" si="3"/>
        <v>0.8694622961723939</v>
      </c>
      <c r="H10" s="39">
        <v>95092</v>
      </c>
      <c r="I10" s="36">
        <v>83688</v>
      </c>
      <c r="J10" s="37">
        <f t="shared" si="4"/>
        <v>0.88007403356749259</v>
      </c>
      <c r="K10" s="38">
        <f t="shared" si="0"/>
        <v>172574</v>
      </c>
    </row>
    <row r="11" spans="1:11" ht="19.5" x14ac:dyDescent="0.25">
      <c r="A11" s="35" t="s">
        <v>21</v>
      </c>
      <c r="B11" s="39">
        <f t="shared" si="1"/>
        <v>210023</v>
      </c>
      <c r="C11" s="36">
        <f t="shared" si="1"/>
        <v>199836</v>
      </c>
      <c r="D11" s="37">
        <f t="shared" si="2"/>
        <v>0.95149578855649142</v>
      </c>
      <c r="E11" s="39">
        <v>108789</v>
      </c>
      <c r="F11" s="36">
        <v>103284</v>
      </c>
      <c r="G11" s="37">
        <f t="shared" si="3"/>
        <v>0.94939745746353033</v>
      </c>
      <c r="H11" s="39">
        <v>101234</v>
      </c>
      <c r="I11" s="36">
        <v>96552</v>
      </c>
      <c r="J11" s="37">
        <f t="shared" si="4"/>
        <v>0.95375071616255414</v>
      </c>
      <c r="K11" s="38">
        <f t="shared" si="0"/>
        <v>199836</v>
      </c>
    </row>
    <row r="12" spans="1:11" ht="19.5" x14ac:dyDescent="0.25">
      <c r="A12" s="35" t="s">
        <v>22</v>
      </c>
      <c r="B12" s="39">
        <f t="shared" si="1"/>
        <v>215813</v>
      </c>
      <c r="C12" s="36">
        <f t="shared" si="1"/>
        <v>201828</v>
      </c>
      <c r="D12" s="37">
        <f t="shared" si="2"/>
        <v>0.93519852835556705</v>
      </c>
      <c r="E12" s="39">
        <v>112154</v>
      </c>
      <c r="F12" s="36">
        <v>104164</v>
      </c>
      <c r="G12" s="37">
        <f t="shared" si="3"/>
        <v>0.92875867111293398</v>
      </c>
      <c r="H12" s="39">
        <v>103659</v>
      </c>
      <c r="I12" s="36">
        <v>97664</v>
      </c>
      <c r="J12" s="37">
        <f t="shared" si="4"/>
        <v>0.94216614090431128</v>
      </c>
      <c r="K12" s="38">
        <f t="shared" si="0"/>
        <v>201828</v>
      </c>
    </row>
    <row r="13" spans="1:11" s="31" customFormat="1" ht="19.5" x14ac:dyDescent="0.25">
      <c r="A13" s="53" t="s">
        <v>23</v>
      </c>
      <c r="B13" s="53"/>
      <c r="C13" s="53"/>
      <c r="D13" s="53"/>
      <c r="E13" s="53"/>
      <c r="F13" s="53"/>
      <c r="G13" s="53"/>
      <c r="H13" s="53"/>
      <c r="I13" s="53"/>
      <c r="J13" s="53"/>
      <c r="K13" s="38">
        <f t="shared" si="0"/>
        <v>0</v>
      </c>
    </row>
    <row r="14" spans="1:11" s="31" customFormat="1" ht="19.5" x14ac:dyDescent="0.25">
      <c r="A14" s="40" t="s">
        <v>24</v>
      </c>
      <c r="B14" s="39">
        <v>182181</v>
      </c>
      <c r="C14" s="36">
        <v>139037</v>
      </c>
      <c r="D14" s="37">
        <f t="shared" ref="D14:D35" si="5">C14/B14</f>
        <v>0.76318057316624677</v>
      </c>
      <c r="E14" s="39">
        <v>94193</v>
      </c>
      <c r="F14" s="36">
        <v>71665</v>
      </c>
      <c r="G14" s="37">
        <f t="shared" ref="G14:G34" si="6">F14/E14</f>
        <v>0.76083148429288805</v>
      </c>
      <c r="H14" s="39">
        <v>87988</v>
      </c>
      <c r="I14" s="36">
        <v>67372</v>
      </c>
      <c r="J14" s="37">
        <f t="shared" ref="J14:J35" si="7">I14/H14</f>
        <v>0.76569532208937585</v>
      </c>
      <c r="K14" s="38">
        <f t="shared" si="0"/>
        <v>139037</v>
      </c>
    </row>
    <row r="15" spans="1:11" s="31" customFormat="1" ht="19.5" x14ac:dyDescent="0.25">
      <c r="A15" s="40" t="s">
        <v>25</v>
      </c>
      <c r="B15" s="39">
        <v>139494</v>
      </c>
      <c r="C15" s="36">
        <v>93001</v>
      </c>
      <c r="D15" s="37">
        <f t="shared" si="5"/>
        <v>0.66670251050224383</v>
      </c>
      <c r="E15" s="39">
        <v>72128</v>
      </c>
      <c r="F15" s="36">
        <v>47836</v>
      </c>
      <c r="G15" s="37">
        <f t="shared" si="6"/>
        <v>0.66320984915705417</v>
      </c>
      <c r="H15" s="39">
        <v>67366</v>
      </c>
      <c r="I15" s="36">
        <v>45165</v>
      </c>
      <c r="J15" s="37">
        <f t="shared" si="7"/>
        <v>0.67044206276163054</v>
      </c>
      <c r="K15" s="38">
        <f t="shared" si="0"/>
        <v>93001</v>
      </c>
    </row>
    <row r="16" spans="1:11" s="31" customFormat="1" ht="19.5" x14ac:dyDescent="0.25">
      <c r="A16" s="40" t="s">
        <v>26</v>
      </c>
      <c r="B16" s="39">
        <v>134830</v>
      </c>
      <c r="C16" s="36">
        <v>90944</v>
      </c>
      <c r="D16" s="37">
        <f t="shared" si="5"/>
        <v>0.67450864051027215</v>
      </c>
      <c r="E16" s="39">
        <v>69926</v>
      </c>
      <c r="F16" s="36">
        <v>47130</v>
      </c>
      <c r="G16" s="37">
        <f t="shared" si="6"/>
        <v>0.67399822669679377</v>
      </c>
      <c r="H16" s="39">
        <v>64904</v>
      </c>
      <c r="I16" s="36">
        <v>43814</v>
      </c>
      <c r="J16" s="37">
        <f t="shared" si="7"/>
        <v>0.67505854800936771</v>
      </c>
      <c r="K16" s="38">
        <f t="shared" si="0"/>
        <v>90944</v>
      </c>
    </row>
    <row r="17" spans="1:11" s="31" customFormat="1" ht="19.5" x14ac:dyDescent="0.25">
      <c r="A17" s="40" t="s">
        <v>27</v>
      </c>
      <c r="B17" s="39">
        <v>153263</v>
      </c>
      <c r="C17" s="36">
        <v>114973</v>
      </c>
      <c r="D17" s="37">
        <f t="shared" si="5"/>
        <v>0.75016801184891335</v>
      </c>
      <c r="E17" s="39">
        <v>79605</v>
      </c>
      <c r="F17" s="36">
        <v>59550</v>
      </c>
      <c r="G17" s="37">
        <f t="shared" si="6"/>
        <v>0.7480685886564914</v>
      </c>
      <c r="H17" s="39">
        <v>73658</v>
      </c>
      <c r="I17" s="36">
        <v>55423</v>
      </c>
      <c r="J17" s="37">
        <f t="shared" si="7"/>
        <v>0.75243693828233182</v>
      </c>
      <c r="K17" s="38">
        <f t="shared" si="0"/>
        <v>114973</v>
      </c>
    </row>
    <row r="18" spans="1:11" s="31" customFormat="1" ht="19.5" x14ac:dyDescent="0.25">
      <c r="A18" s="40" t="s">
        <v>28</v>
      </c>
      <c r="B18" s="39">
        <v>83776</v>
      </c>
      <c r="C18" s="36">
        <v>77542</v>
      </c>
      <c r="D18" s="37">
        <f t="shared" si="5"/>
        <v>0.92558728036669213</v>
      </c>
      <c r="E18" s="39">
        <v>43441</v>
      </c>
      <c r="F18" s="36">
        <v>40155</v>
      </c>
      <c r="G18" s="37">
        <f t="shared" si="6"/>
        <v>0.92435717409820217</v>
      </c>
      <c r="H18" s="39">
        <v>40335</v>
      </c>
      <c r="I18" s="36">
        <v>37387</v>
      </c>
      <c r="J18" s="37">
        <f t="shared" si="7"/>
        <v>0.92691211106979055</v>
      </c>
      <c r="K18" s="38">
        <f t="shared" si="0"/>
        <v>77542</v>
      </c>
    </row>
    <row r="19" spans="1:11" s="31" customFormat="1" ht="19.5" x14ac:dyDescent="0.25">
      <c r="A19" s="40" t="s">
        <v>29</v>
      </c>
      <c r="B19" s="39">
        <v>124560</v>
      </c>
      <c r="C19" s="36">
        <v>90554</v>
      </c>
      <c r="D19" s="37">
        <f t="shared" si="5"/>
        <v>0.7269910083493899</v>
      </c>
      <c r="E19" s="39">
        <v>64619</v>
      </c>
      <c r="F19" s="36">
        <v>46868</v>
      </c>
      <c r="G19" s="37">
        <f t="shared" si="6"/>
        <v>0.72529751311533763</v>
      </c>
      <c r="H19" s="39">
        <v>59941</v>
      </c>
      <c r="I19" s="36">
        <v>43686</v>
      </c>
      <c r="J19" s="37">
        <f t="shared" si="7"/>
        <v>0.72881666972522985</v>
      </c>
      <c r="K19" s="38">
        <f t="shared" si="0"/>
        <v>90554</v>
      </c>
    </row>
    <row r="20" spans="1:11" s="31" customFormat="1" ht="19.5" x14ac:dyDescent="0.25">
      <c r="A20" s="40" t="s">
        <v>30</v>
      </c>
      <c r="B20" s="39">
        <v>19746</v>
      </c>
      <c r="C20" s="36">
        <v>16513</v>
      </c>
      <c r="D20" s="37">
        <f t="shared" si="5"/>
        <v>0.83627063709105642</v>
      </c>
      <c r="E20" s="39">
        <v>10136</v>
      </c>
      <c r="F20" s="36">
        <v>8527</v>
      </c>
      <c r="G20" s="37">
        <f t="shared" si="6"/>
        <v>0.84125887924230469</v>
      </c>
      <c r="H20" s="39">
        <v>9610</v>
      </c>
      <c r="I20" s="36">
        <v>7986</v>
      </c>
      <c r="J20" s="37">
        <f t="shared" si="7"/>
        <v>0.83100936524453695</v>
      </c>
      <c r="K20" s="38">
        <f t="shared" si="0"/>
        <v>16513</v>
      </c>
    </row>
    <row r="21" spans="1:11" s="31" customFormat="1" ht="19.5" x14ac:dyDescent="0.25">
      <c r="A21" s="40" t="s">
        <v>31</v>
      </c>
      <c r="B21" s="39">
        <v>34586</v>
      </c>
      <c r="C21" s="36">
        <v>24692</v>
      </c>
      <c r="D21" s="37">
        <f t="shared" si="5"/>
        <v>0.71393049210663273</v>
      </c>
      <c r="E21" s="39">
        <v>18066</v>
      </c>
      <c r="F21" s="36">
        <v>12805</v>
      </c>
      <c r="G21" s="37">
        <f t="shared" si="6"/>
        <v>0.70878999225063655</v>
      </c>
      <c r="H21" s="39">
        <v>16520</v>
      </c>
      <c r="I21" s="36">
        <v>11887</v>
      </c>
      <c r="J21" s="37">
        <f t="shared" si="7"/>
        <v>0.71955205811138012</v>
      </c>
      <c r="K21" s="38">
        <f t="shared" si="0"/>
        <v>24692</v>
      </c>
    </row>
    <row r="22" spans="1:11" s="31" customFormat="1" ht="19.5" x14ac:dyDescent="0.25">
      <c r="A22" s="40" t="s">
        <v>32</v>
      </c>
      <c r="B22" s="39">
        <v>22692</v>
      </c>
      <c r="C22" s="36">
        <v>21025</v>
      </c>
      <c r="D22" s="37">
        <f t="shared" si="5"/>
        <v>0.92653798695575529</v>
      </c>
      <c r="E22" s="39">
        <v>11681</v>
      </c>
      <c r="F22" s="36">
        <v>10818</v>
      </c>
      <c r="G22" s="37">
        <f t="shared" si="6"/>
        <v>0.92611933909767996</v>
      </c>
      <c r="H22" s="39">
        <v>11011</v>
      </c>
      <c r="I22" s="36">
        <v>10207</v>
      </c>
      <c r="J22" s="37">
        <f t="shared" si="7"/>
        <v>0.92698210880029064</v>
      </c>
      <c r="K22" s="38">
        <f t="shared" si="0"/>
        <v>21025</v>
      </c>
    </row>
    <row r="23" spans="1:11" s="31" customFormat="1" ht="19.5" x14ac:dyDescent="0.25">
      <c r="A23" s="40" t="s">
        <v>33</v>
      </c>
      <c r="B23" s="39">
        <v>63982</v>
      </c>
      <c r="C23" s="36">
        <v>49187</v>
      </c>
      <c r="D23" s="37">
        <f t="shared" si="5"/>
        <v>0.76876308961895534</v>
      </c>
      <c r="E23" s="39">
        <v>33315</v>
      </c>
      <c r="F23" s="36">
        <v>25662</v>
      </c>
      <c r="G23" s="37">
        <f t="shared" si="6"/>
        <v>0.77028365601080595</v>
      </c>
      <c r="H23" s="39">
        <v>30667</v>
      </c>
      <c r="I23" s="36">
        <v>23525</v>
      </c>
      <c r="J23" s="37">
        <f t="shared" si="7"/>
        <v>0.76711122705187984</v>
      </c>
      <c r="K23" s="38">
        <f t="shared" si="0"/>
        <v>49187</v>
      </c>
    </row>
    <row r="24" spans="1:11" s="31" customFormat="1" ht="19.5" x14ac:dyDescent="0.25">
      <c r="A24" s="40" t="s">
        <v>34</v>
      </c>
      <c r="B24" s="39">
        <v>19034</v>
      </c>
      <c r="C24" s="36">
        <v>14703</v>
      </c>
      <c r="D24" s="37">
        <f t="shared" si="5"/>
        <v>0.7724598087632657</v>
      </c>
      <c r="E24" s="39">
        <v>9891</v>
      </c>
      <c r="F24" s="36">
        <v>7597</v>
      </c>
      <c r="G24" s="37">
        <f t="shared" si="6"/>
        <v>0.76807198463249415</v>
      </c>
      <c r="H24" s="39">
        <v>9143</v>
      </c>
      <c r="I24" s="36">
        <v>7106</v>
      </c>
      <c r="J24" s="37">
        <f t="shared" si="7"/>
        <v>0.77720660614677894</v>
      </c>
      <c r="K24" s="38">
        <f t="shared" si="0"/>
        <v>14703</v>
      </c>
    </row>
    <row r="25" spans="1:11" s="31" customFormat="1" ht="19.5" x14ac:dyDescent="0.25">
      <c r="A25" s="40" t="s">
        <v>35</v>
      </c>
      <c r="B25" s="39">
        <v>26632</v>
      </c>
      <c r="C25" s="36">
        <v>16905</v>
      </c>
      <c r="D25" s="37">
        <f t="shared" si="5"/>
        <v>0.63476269149894859</v>
      </c>
      <c r="E25" s="39">
        <v>13747</v>
      </c>
      <c r="F25" s="36">
        <v>8630</v>
      </c>
      <c r="G25" s="37">
        <f t="shared" si="6"/>
        <v>0.6277733323634247</v>
      </c>
      <c r="H25" s="39">
        <v>12885</v>
      </c>
      <c r="I25" s="36">
        <v>8275</v>
      </c>
      <c r="J25" s="37">
        <f t="shared" si="7"/>
        <v>0.6422196352347691</v>
      </c>
      <c r="K25" s="38">
        <f t="shared" si="0"/>
        <v>16905</v>
      </c>
    </row>
    <row r="26" spans="1:11" s="31" customFormat="1" ht="19.5" x14ac:dyDescent="0.25">
      <c r="A26" s="40" t="s">
        <v>36</v>
      </c>
      <c r="B26" s="39">
        <v>16468</v>
      </c>
      <c r="C26" s="36">
        <v>6418</v>
      </c>
      <c r="D26" s="37">
        <f t="shared" si="5"/>
        <v>0.38972552829730384</v>
      </c>
      <c r="E26" s="39">
        <v>8473</v>
      </c>
      <c r="F26" s="36">
        <v>3274</v>
      </c>
      <c r="G26" s="37">
        <f t="shared" si="6"/>
        <v>0.38640387112002833</v>
      </c>
      <c r="H26" s="39">
        <v>7995</v>
      </c>
      <c r="I26" s="36">
        <v>3144</v>
      </c>
      <c r="J26" s="37">
        <f t="shared" si="7"/>
        <v>0.39324577861163229</v>
      </c>
      <c r="K26" s="38">
        <f t="shared" si="0"/>
        <v>6418</v>
      </c>
    </row>
    <row r="27" spans="1:11" s="31" customFormat="1" ht="19.5" x14ac:dyDescent="0.25">
      <c r="A27" s="40" t="s">
        <v>37</v>
      </c>
      <c r="B27" s="39">
        <v>30780</v>
      </c>
      <c r="C27" s="36">
        <v>22841</v>
      </c>
      <c r="D27" s="37">
        <f t="shared" si="5"/>
        <v>0.74207277452891485</v>
      </c>
      <c r="E27" s="39">
        <v>16039</v>
      </c>
      <c r="F27" s="36">
        <v>11903</v>
      </c>
      <c r="G27" s="37">
        <f t="shared" si="6"/>
        <v>0.74212856163102436</v>
      </c>
      <c r="H27" s="39">
        <v>14741</v>
      </c>
      <c r="I27" s="36">
        <v>10938</v>
      </c>
      <c r="J27" s="37">
        <f t="shared" si="7"/>
        <v>0.74201207516450718</v>
      </c>
      <c r="K27" s="38">
        <f t="shared" si="0"/>
        <v>22841</v>
      </c>
    </row>
    <row r="28" spans="1:11" s="31" customFormat="1" ht="19.5" x14ac:dyDescent="0.25">
      <c r="A28" s="40" t="s">
        <v>38</v>
      </c>
      <c r="B28" s="39">
        <v>9009</v>
      </c>
      <c r="C28" s="36">
        <v>6874</v>
      </c>
      <c r="D28" s="37">
        <f t="shared" si="5"/>
        <v>0.76301476301476301</v>
      </c>
      <c r="E28" s="39">
        <v>4675</v>
      </c>
      <c r="F28" s="36">
        <v>3570</v>
      </c>
      <c r="G28" s="37">
        <f t="shared" si="6"/>
        <v>0.76363636363636367</v>
      </c>
      <c r="H28" s="39">
        <v>4334</v>
      </c>
      <c r="I28" s="36">
        <v>3304</v>
      </c>
      <c r="J28" s="37">
        <f t="shared" si="7"/>
        <v>0.76234425473004153</v>
      </c>
      <c r="K28" s="38">
        <f t="shared" si="0"/>
        <v>6874</v>
      </c>
    </row>
    <row r="29" spans="1:11" s="31" customFormat="1" ht="19.5" x14ac:dyDescent="0.25">
      <c r="A29" s="40" t="s">
        <v>39</v>
      </c>
      <c r="B29" s="39">
        <v>14642</v>
      </c>
      <c r="C29" s="36">
        <v>8883</v>
      </c>
      <c r="D29" s="37">
        <f t="shared" si="5"/>
        <v>0.60667941538041248</v>
      </c>
      <c r="E29" s="39">
        <v>7636</v>
      </c>
      <c r="F29" s="36">
        <v>4560</v>
      </c>
      <c r="G29" s="37">
        <f t="shared" si="6"/>
        <v>0.59717129387113677</v>
      </c>
      <c r="H29" s="39">
        <v>7006</v>
      </c>
      <c r="I29" s="36">
        <v>4323</v>
      </c>
      <c r="J29" s="37">
        <f t="shared" si="7"/>
        <v>0.6170425349700257</v>
      </c>
      <c r="K29" s="38">
        <f t="shared" si="0"/>
        <v>8883</v>
      </c>
    </row>
    <row r="30" spans="1:11" s="31" customFormat="1" ht="19.5" x14ac:dyDescent="0.25">
      <c r="A30" s="40" t="s">
        <v>40</v>
      </c>
      <c r="B30" s="39">
        <v>5082</v>
      </c>
      <c r="C30" s="36">
        <v>3061</v>
      </c>
      <c r="D30" s="37">
        <f t="shared" si="5"/>
        <v>0.60232192050373867</v>
      </c>
      <c r="E30" s="39">
        <v>2681</v>
      </c>
      <c r="F30" s="36">
        <v>1636</v>
      </c>
      <c r="G30" s="37">
        <f t="shared" si="6"/>
        <v>0.61022006713912724</v>
      </c>
      <c r="H30" s="39">
        <v>2401</v>
      </c>
      <c r="I30" s="36">
        <v>1425</v>
      </c>
      <c r="J30" s="37">
        <f t="shared" si="7"/>
        <v>0.59350270720533116</v>
      </c>
      <c r="K30" s="38">
        <f t="shared" si="0"/>
        <v>3061</v>
      </c>
    </row>
    <row r="31" spans="1:11" s="31" customFormat="1" ht="19.5" x14ac:dyDescent="0.25">
      <c r="A31" s="40" t="s">
        <v>41</v>
      </c>
      <c r="B31" s="39">
        <v>13515</v>
      </c>
      <c r="C31" s="36">
        <v>10490</v>
      </c>
      <c r="D31" s="37">
        <f t="shared" si="5"/>
        <v>0.77617462079171295</v>
      </c>
      <c r="E31" s="39">
        <v>6991</v>
      </c>
      <c r="F31" s="36">
        <v>5395</v>
      </c>
      <c r="G31" s="37">
        <f t="shared" si="6"/>
        <v>0.77170647975969098</v>
      </c>
      <c r="H31" s="39">
        <v>6524</v>
      </c>
      <c r="I31" s="36">
        <v>5095</v>
      </c>
      <c r="J31" s="37">
        <f t="shared" si="7"/>
        <v>0.78096259963212755</v>
      </c>
      <c r="K31" s="38">
        <f t="shared" si="0"/>
        <v>10490</v>
      </c>
    </row>
    <row r="32" spans="1:11" s="31" customFormat="1" ht="19.5" x14ac:dyDescent="0.25">
      <c r="A32" s="40" t="s">
        <v>42</v>
      </c>
      <c r="B32" s="39">
        <v>28290</v>
      </c>
      <c r="C32" s="36">
        <v>23433</v>
      </c>
      <c r="D32" s="37">
        <f t="shared" si="5"/>
        <v>0.82831389183457049</v>
      </c>
      <c r="E32" s="39">
        <v>14622</v>
      </c>
      <c r="F32" s="36">
        <v>12043</v>
      </c>
      <c r="G32" s="37">
        <f t="shared" si="6"/>
        <v>0.8236219395431541</v>
      </c>
      <c r="H32" s="39">
        <v>13668</v>
      </c>
      <c r="I32" s="36">
        <v>11390</v>
      </c>
      <c r="J32" s="37">
        <f t="shared" si="7"/>
        <v>0.83333333333333337</v>
      </c>
      <c r="K32" s="38">
        <f t="shared" si="0"/>
        <v>23433</v>
      </c>
    </row>
    <row r="33" spans="1:11" s="31" customFormat="1" ht="19.5" x14ac:dyDescent="0.25">
      <c r="A33" s="40" t="s">
        <v>43</v>
      </c>
      <c r="B33" s="39">
        <v>12148</v>
      </c>
      <c r="C33" s="36">
        <v>12387</v>
      </c>
      <c r="D33" s="37">
        <f t="shared" si="5"/>
        <v>1.0196740204148831</v>
      </c>
      <c r="E33" s="39">
        <v>6297</v>
      </c>
      <c r="F33" s="36">
        <v>6246</v>
      </c>
      <c r="G33" s="37">
        <f t="shared" si="6"/>
        <v>0.99190090519294905</v>
      </c>
      <c r="H33" s="39">
        <v>5851</v>
      </c>
      <c r="I33" s="36">
        <v>6141</v>
      </c>
      <c r="J33" s="37">
        <f t="shared" si="7"/>
        <v>1.0495641770637498</v>
      </c>
      <c r="K33" s="38">
        <f t="shared" si="0"/>
        <v>12387</v>
      </c>
    </row>
    <row r="34" spans="1:11" s="31" customFormat="1" ht="19.5" x14ac:dyDescent="0.25">
      <c r="A34" s="40" t="s">
        <v>44</v>
      </c>
      <c r="B34" s="39">
        <v>5717</v>
      </c>
      <c r="C34" s="36">
        <v>2649</v>
      </c>
      <c r="D34" s="37">
        <f t="shared" si="5"/>
        <v>0.46335490641945076</v>
      </c>
      <c r="E34" s="39">
        <v>2935</v>
      </c>
      <c r="F34" s="36">
        <v>1358</v>
      </c>
      <c r="G34" s="37">
        <f t="shared" si="6"/>
        <v>0.4626916524701874</v>
      </c>
      <c r="H34" s="39">
        <v>2782</v>
      </c>
      <c r="I34" s="36">
        <v>1291</v>
      </c>
      <c r="J34" s="37">
        <f t="shared" si="7"/>
        <v>0.46405463695183319</v>
      </c>
      <c r="K34" s="38">
        <f t="shared" si="0"/>
        <v>2649</v>
      </c>
    </row>
    <row r="35" spans="1:11" s="31" customFormat="1" ht="19.5" x14ac:dyDescent="0.25">
      <c r="A35" s="40" t="s">
        <v>45</v>
      </c>
      <c r="B35" s="39">
        <v>688</v>
      </c>
      <c r="C35" s="36">
        <v>327</v>
      </c>
      <c r="D35" s="37">
        <f t="shared" si="5"/>
        <v>0.47529069767441862</v>
      </c>
      <c r="E35" s="39">
        <v>378</v>
      </c>
      <c r="F35" s="36">
        <v>174</v>
      </c>
      <c r="G35" s="37">
        <v>0</v>
      </c>
      <c r="H35" s="39">
        <v>310</v>
      </c>
      <c r="I35" s="36">
        <v>153</v>
      </c>
      <c r="J35" s="37">
        <f t="shared" si="7"/>
        <v>0.49354838709677418</v>
      </c>
      <c r="K35" s="38">
        <f t="shared" si="0"/>
        <v>327</v>
      </c>
    </row>
    <row r="36" spans="1:11" s="31" customFormat="1" x14ac:dyDescent="0.25">
      <c r="A36" s="45" t="s">
        <v>54</v>
      </c>
      <c r="B36" s="46"/>
      <c r="C36" s="47"/>
      <c r="D36" s="47"/>
      <c r="E36" s="47"/>
      <c r="F36" s="47"/>
      <c r="G36" s="47"/>
      <c r="H36" s="47"/>
      <c r="I36" s="47"/>
      <c r="J36" s="47"/>
    </row>
    <row r="37" spans="1:11" s="31" customFormat="1" x14ac:dyDescent="0.25">
      <c r="A37" s="48" t="s">
        <v>47</v>
      </c>
      <c r="B37" s="54" t="s">
        <v>48</v>
      </c>
      <c r="C37" s="54"/>
      <c r="D37" s="54"/>
      <c r="E37" s="54"/>
      <c r="F37" s="54"/>
      <c r="G37" s="54"/>
      <c r="H37" s="54"/>
      <c r="I37" s="54"/>
      <c r="J37" s="54"/>
    </row>
    <row r="38" spans="1:11" s="31" customFormat="1" x14ac:dyDescent="0.25">
      <c r="A38" s="47">
        <v>2</v>
      </c>
      <c r="B38" s="54" t="s">
        <v>49</v>
      </c>
      <c r="C38" s="54"/>
      <c r="D38" s="54"/>
      <c r="E38" s="54"/>
      <c r="F38" s="54"/>
      <c r="G38" s="54"/>
      <c r="H38" s="54"/>
      <c r="I38" s="54"/>
      <c r="J38" s="54"/>
    </row>
  </sheetData>
  <mergeCells count="10">
    <mergeCell ref="A6:J6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scale="91" fitToWidth="0" fitToHeight="0" orientation="portrait" horizontalDpi="0" verticalDpi="0" copies="0"/>
  <headerFooter alignWithMargins="0"/>
  <colBreaks count="1" manualBreakCount="1">
    <brk id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"/>
  <sheetViews>
    <sheetView workbookViewId="0"/>
  </sheetViews>
  <sheetFormatPr defaultRowHeight="16.5" x14ac:dyDescent="0.25"/>
  <cols>
    <col min="1" max="1" width="8.5" style="31" customWidth="1"/>
    <col min="2" max="2" width="10.875" style="31" customWidth="1"/>
    <col min="3" max="3" width="10" style="31" customWidth="1"/>
    <col min="4" max="4" width="9" style="31" customWidth="1"/>
    <col min="5" max="6" width="9.875" style="31" customWidth="1"/>
    <col min="7" max="7" width="9.25" style="31" customWidth="1"/>
    <col min="8" max="8" width="9.5" style="31" customWidth="1"/>
    <col min="9" max="9" width="9.25" style="31" customWidth="1"/>
    <col min="10" max="10" width="9" style="31" customWidth="1"/>
    <col min="11" max="11" width="8.5" style="31" customWidth="1"/>
    <col min="12" max="12" width="11.375" style="31" customWidth="1"/>
    <col min="13" max="1024" width="8.5" style="31" customWidth="1"/>
    <col min="1025" max="1025" width="9" customWidth="1"/>
  </cols>
  <sheetData>
    <row r="1" spans="1:11" ht="25.5" customHeight="1" x14ac:dyDescent="0.2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x14ac:dyDescent="0.25">
      <c r="A2" s="50" t="s">
        <v>55</v>
      </c>
      <c r="B2" s="50"/>
      <c r="C2" s="50"/>
      <c r="D2" s="50"/>
      <c r="E2" s="50"/>
      <c r="F2" s="50"/>
      <c r="G2" s="50"/>
      <c r="H2" s="50"/>
      <c r="I2" s="50"/>
      <c r="J2" s="50"/>
    </row>
    <row r="3" spans="1:11" x14ac:dyDescent="0.25">
      <c r="A3" s="51" t="s">
        <v>2</v>
      </c>
      <c r="B3" s="51" t="s">
        <v>3</v>
      </c>
      <c r="C3" s="51"/>
      <c r="D3" s="51"/>
      <c r="E3" s="51" t="s">
        <v>4</v>
      </c>
      <c r="F3" s="51"/>
      <c r="G3" s="51"/>
      <c r="H3" s="51" t="s">
        <v>5</v>
      </c>
      <c r="I3" s="51"/>
      <c r="J3" s="51"/>
    </row>
    <row r="4" spans="1:11" ht="42.75" customHeight="1" x14ac:dyDescent="0.25">
      <c r="A4" s="51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1" ht="19.5" x14ac:dyDescent="0.25">
      <c r="A5" s="35" t="s">
        <v>15</v>
      </c>
      <c r="B5" s="36">
        <f>SUM(B7:B12)</f>
        <v>1190240</v>
      </c>
      <c r="C5" s="36">
        <f>SUM(C7:C12)</f>
        <v>807906</v>
      </c>
      <c r="D5" s="37">
        <f>C5/B5</f>
        <v>0.67877570910068563</v>
      </c>
      <c r="E5" s="36">
        <f>SUM(E7:E12)</f>
        <v>616391</v>
      </c>
      <c r="F5" s="36">
        <f>SUM(F7:F12)</f>
        <v>417902</v>
      </c>
      <c r="G5" s="37">
        <f>F5/E5</f>
        <v>0.67798199519460867</v>
      </c>
      <c r="H5" s="36">
        <f>SUM(H7:H12)</f>
        <v>573849</v>
      </c>
      <c r="I5" s="36">
        <f>SUM(I7:I12)</f>
        <v>390004</v>
      </c>
      <c r="J5" s="37">
        <f>I5/H5</f>
        <v>0.67962826457831238</v>
      </c>
      <c r="K5" s="38">
        <f t="shared" ref="K5:K35" si="0">F5+I5</f>
        <v>807906</v>
      </c>
    </row>
    <row r="6" spans="1:11" ht="19.5" x14ac:dyDescent="0.25">
      <c r="A6" s="52" t="s">
        <v>16</v>
      </c>
      <c r="B6" s="52"/>
      <c r="C6" s="52"/>
      <c r="D6" s="52"/>
      <c r="E6" s="52"/>
      <c r="F6" s="52"/>
      <c r="G6" s="52"/>
      <c r="H6" s="52"/>
      <c r="I6" s="52"/>
      <c r="J6" s="52"/>
      <c r="K6" s="38">
        <f t="shared" si="0"/>
        <v>0</v>
      </c>
    </row>
    <row r="7" spans="1:11" ht="19.5" x14ac:dyDescent="0.25">
      <c r="A7" s="35" t="s">
        <v>17</v>
      </c>
      <c r="B7" s="39">
        <f t="shared" ref="B7:C12" si="1">E7+H7</f>
        <v>168211</v>
      </c>
      <c r="C7" s="36">
        <f t="shared" si="1"/>
        <v>29212</v>
      </c>
      <c r="D7" s="37">
        <f t="shared" ref="D7:D12" si="2">C7/B7</f>
        <v>0.17366284012341643</v>
      </c>
      <c r="E7" s="39">
        <v>87291</v>
      </c>
      <c r="F7" s="36">
        <v>16188</v>
      </c>
      <c r="G7" s="37">
        <f t="shared" ref="G7:G12" si="3">F7/E7</f>
        <v>0.18544867168436607</v>
      </c>
      <c r="H7" s="39">
        <v>80920</v>
      </c>
      <c r="I7" s="36">
        <v>13024</v>
      </c>
      <c r="J7" s="37">
        <f t="shared" ref="J7:J12" si="4">I7/H7</f>
        <v>0.16094908551655956</v>
      </c>
      <c r="K7" s="38">
        <f t="shared" si="0"/>
        <v>29212</v>
      </c>
    </row>
    <row r="8" spans="1:11" ht="19.5" x14ac:dyDescent="0.25">
      <c r="A8" s="35" t="s">
        <v>18</v>
      </c>
      <c r="B8" s="39">
        <f t="shared" si="1"/>
        <v>183215</v>
      </c>
      <c r="C8" s="36">
        <f t="shared" si="1"/>
        <v>114259</v>
      </c>
      <c r="D8" s="37">
        <f t="shared" si="2"/>
        <v>0.62363343612695465</v>
      </c>
      <c r="E8" s="39">
        <v>94647</v>
      </c>
      <c r="F8" s="36">
        <v>58894</v>
      </c>
      <c r="G8" s="37">
        <f t="shared" si="3"/>
        <v>0.62224898834617048</v>
      </c>
      <c r="H8" s="39">
        <v>88568</v>
      </c>
      <c r="I8" s="36">
        <v>55365</v>
      </c>
      <c r="J8" s="37">
        <f t="shared" si="4"/>
        <v>0.62511290759642313</v>
      </c>
      <c r="K8" s="38">
        <f t="shared" si="0"/>
        <v>114259</v>
      </c>
    </row>
    <row r="9" spans="1:11" ht="19.5" x14ac:dyDescent="0.25">
      <c r="A9" s="35" t="s">
        <v>19</v>
      </c>
      <c r="B9" s="39">
        <f t="shared" si="1"/>
        <v>197667</v>
      </c>
      <c r="C9" s="36">
        <f t="shared" si="1"/>
        <v>134039</v>
      </c>
      <c r="D9" s="37">
        <f t="shared" si="2"/>
        <v>0.678105095944189</v>
      </c>
      <c r="E9" s="39">
        <v>102418</v>
      </c>
      <c r="F9" s="36">
        <v>68763</v>
      </c>
      <c r="G9" s="37">
        <f t="shared" si="3"/>
        <v>0.6713956531078521</v>
      </c>
      <c r="H9" s="39">
        <v>95249</v>
      </c>
      <c r="I9" s="36">
        <v>65276</v>
      </c>
      <c r="J9" s="37">
        <f t="shared" si="4"/>
        <v>0.68531953091371034</v>
      </c>
      <c r="K9" s="38">
        <f t="shared" si="0"/>
        <v>134039</v>
      </c>
    </row>
    <row r="10" spans="1:11" ht="19.5" x14ac:dyDescent="0.25">
      <c r="A10" s="35" t="s">
        <v>20</v>
      </c>
      <c r="B10" s="39">
        <f t="shared" si="1"/>
        <v>210503</v>
      </c>
      <c r="C10" s="36">
        <f t="shared" si="1"/>
        <v>170687</v>
      </c>
      <c r="D10" s="37">
        <f t="shared" si="2"/>
        <v>0.81085305197550628</v>
      </c>
      <c r="E10" s="39">
        <v>109031</v>
      </c>
      <c r="F10" s="36">
        <v>88444</v>
      </c>
      <c r="G10" s="37">
        <f t="shared" si="3"/>
        <v>0.81118214085902174</v>
      </c>
      <c r="H10" s="39">
        <v>101472</v>
      </c>
      <c r="I10" s="36">
        <v>82243</v>
      </c>
      <c r="J10" s="37">
        <f t="shared" si="4"/>
        <v>0.81049944812362029</v>
      </c>
      <c r="K10" s="38">
        <f t="shared" si="0"/>
        <v>170687</v>
      </c>
    </row>
    <row r="11" spans="1:11" ht="19.5" x14ac:dyDescent="0.25">
      <c r="A11" s="35" t="s">
        <v>21</v>
      </c>
      <c r="B11" s="39">
        <f t="shared" si="1"/>
        <v>216205</v>
      </c>
      <c r="C11" s="36">
        <f t="shared" si="1"/>
        <v>190369</v>
      </c>
      <c r="D11" s="37">
        <f t="shared" si="2"/>
        <v>0.88050230105686733</v>
      </c>
      <c r="E11" s="39">
        <v>112352</v>
      </c>
      <c r="F11" s="36">
        <v>98254</v>
      </c>
      <c r="G11" s="37">
        <f t="shared" si="3"/>
        <v>0.87451936770150951</v>
      </c>
      <c r="H11" s="39">
        <v>103853</v>
      </c>
      <c r="I11" s="36">
        <v>92115</v>
      </c>
      <c r="J11" s="37">
        <f t="shared" si="4"/>
        <v>0.88697485869450088</v>
      </c>
      <c r="K11" s="38">
        <f t="shared" si="0"/>
        <v>190369</v>
      </c>
    </row>
    <row r="12" spans="1:11" ht="19.5" x14ac:dyDescent="0.25">
      <c r="A12" s="35" t="s">
        <v>22</v>
      </c>
      <c r="B12" s="39">
        <f t="shared" si="1"/>
        <v>214439</v>
      </c>
      <c r="C12" s="36">
        <f t="shared" si="1"/>
        <v>169340</v>
      </c>
      <c r="D12" s="37">
        <f t="shared" si="2"/>
        <v>0.7896884428672023</v>
      </c>
      <c r="E12" s="39">
        <v>110652</v>
      </c>
      <c r="F12" s="36">
        <v>87359</v>
      </c>
      <c r="G12" s="37">
        <f t="shared" si="3"/>
        <v>0.78949318584390704</v>
      </c>
      <c r="H12" s="39">
        <v>103787</v>
      </c>
      <c r="I12" s="36">
        <v>81981</v>
      </c>
      <c r="J12" s="37">
        <f t="shared" si="4"/>
        <v>0.78989661518301901</v>
      </c>
      <c r="K12" s="38">
        <f t="shared" si="0"/>
        <v>169340</v>
      </c>
    </row>
    <row r="13" spans="1:11" s="31" customFormat="1" ht="19.5" x14ac:dyDescent="0.25">
      <c r="A13" s="53" t="s">
        <v>23</v>
      </c>
      <c r="B13" s="53"/>
      <c r="C13" s="53"/>
      <c r="D13" s="53"/>
      <c r="E13" s="53"/>
      <c r="F13" s="53"/>
      <c r="G13" s="53"/>
      <c r="H13" s="53"/>
      <c r="I13" s="53"/>
      <c r="J13" s="53"/>
      <c r="K13" s="38">
        <f t="shared" si="0"/>
        <v>0</v>
      </c>
    </row>
    <row r="14" spans="1:11" s="31" customFormat="1" ht="19.5" x14ac:dyDescent="0.25">
      <c r="A14" s="40" t="s">
        <v>24</v>
      </c>
      <c r="B14" s="39">
        <f t="shared" ref="B14:B35" si="5">E14+H14</f>
        <v>187532</v>
      </c>
      <c r="C14" s="36">
        <f t="shared" ref="C14:C35" si="6">F14+I14</f>
        <v>140687</v>
      </c>
      <c r="D14" s="37">
        <f t="shared" ref="D14:D35" si="7">C14/B14</f>
        <v>0.7502026320841243</v>
      </c>
      <c r="E14" s="39">
        <v>96887</v>
      </c>
      <c r="F14" s="36">
        <v>72805</v>
      </c>
      <c r="G14" s="37">
        <f t="shared" ref="G14:G34" si="8">F14/E14</f>
        <v>0.75144240197343293</v>
      </c>
      <c r="H14" s="39">
        <v>90645</v>
      </c>
      <c r="I14" s="36">
        <v>67882</v>
      </c>
      <c r="J14" s="37">
        <f t="shared" ref="J14:J35" si="9">I14/H14</f>
        <v>0.7488774891058525</v>
      </c>
      <c r="K14" s="38">
        <f t="shared" si="0"/>
        <v>140687</v>
      </c>
    </row>
    <row r="15" spans="1:11" s="31" customFormat="1" ht="19.5" x14ac:dyDescent="0.25">
      <c r="A15" s="40" t="s">
        <v>25</v>
      </c>
      <c r="B15" s="39">
        <f t="shared" si="5"/>
        <v>153472</v>
      </c>
      <c r="C15" s="36">
        <f t="shared" si="6"/>
        <v>92910</v>
      </c>
      <c r="D15" s="37">
        <f t="shared" si="7"/>
        <v>0.60538730191826517</v>
      </c>
      <c r="E15" s="39">
        <v>79060</v>
      </c>
      <c r="F15" s="36">
        <v>47851</v>
      </c>
      <c r="G15" s="37">
        <f t="shared" si="8"/>
        <v>0.60524917783961552</v>
      </c>
      <c r="H15" s="39">
        <v>74412</v>
      </c>
      <c r="I15" s="36">
        <v>45059</v>
      </c>
      <c r="J15" s="37">
        <f t="shared" si="9"/>
        <v>0.60553405364726121</v>
      </c>
      <c r="K15" s="38">
        <f t="shared" si="0"/>
        <v>92910</v>
      </c>
    </row>
    <row r="16" spans="1:11" s="31" customFormat="1" ht="19.5" x14ac:dyDescent="0.25">
      <c r="A16" s="40" t="s">
        <v>26</v>
      </c>
      <c r="B16" s="39">
        <f t="shared" si="5"/>
        <v>139225</v>
      </c>
      <c r="C16" s="36">
        <f t="shared" si="6"/>
        <v>88520</v>
      </c>
      <c r="D16" s="37">
        <f t="shared" si="7"/>
        <v>0.63580535105045788</v>
      </c>
      <c r="E16" s="39">
        <v>72290</v>
      </c>
      <c r="F16" s="36">
        <v>45892</v>
      </c>
      <c r="G16" s="37">
        <f t="shared" si="8"/>
        <v>0.63483192696085211</v>
      </c>
      <c r="H16" s="39">
        <v>66935</v>
      </c>
      <c r="I16" s="36">
        <v>42628</v>
      </c>
      <c r="J16" s="37">
        <f t="shared" si="9"/>
        <v>0.63685665197579744</v>
      </c>
      <c r="K16" s="38">
        <f t="shared" si="0"/>
        <v>88520</v>
      </c>
    </row>
    <row r="17" spans="1:11" s="31" customFormat="1" ht="19.5" x14ac:dyDescent="0.25">
      <c r="A17" s="40" t="s">
        <v>27</v>
      </c>
      <c r="B17" s="39">
        <f t="shared" si="5"/>
        <v>160968</v>
      </c>
      <c r="C17" s="36">
        <f t="shared" si="6"/>
        <v>109168</v>
      </c>
      <c r="D17" s="37">
        <f t="shared" si="7"/>
        <v>0.67819690870235083</v>
      </c>
      <c r="E17" s="39">
        <v>83584</v>
      </c>
      <c r="F17" s="36">
        <v>56540</v>
      </c>
      <c r="G17" s="37">
        <f t="shared" si="8"/>
        <v>0.67644525267993871</v>
      </c>
      <c r="H17" s="39">
        <v>77384</v>
      </c>
      <c r="I17" s="36">
        <v>52628</v>
      </c>
      <c r="J17" s="37">
        <f t="shared" si="9"/>
        <v>0.68008890726765225</v>
      </c>
      <c r="K17" s="38">
        <f t="shared" si="0"/>
        <v>109168</v>
      </c>
    </row>
    <row r="18" spans="1:11" s="31" customFormat="1" ht="19.5" x14ac:dyDescent="0.25">
      <c r="A18" s="40" t="s">
        <v>28</v>
      </c>
      <c r="B18" s="39">
        <f t="shared" si="5"/>
        <v>88143</v>
      </c>
      <c r="C18" s="36">
        <f t="shared" si="6"/>
        <v>68850</v>
      </c>
      <c r="D18" s="37">
        <f t="shared" si="7"/>
        <v>0.78111704843266061</v>
      </c>
      <c r="E18" s="39">
        <v>45596</v>
      </c>
      <c r="F18" s="36">
        <v>35591</v>
      </c>
      <c r="G18" s="37">
        <f t="shared" si="8"/>
        <v>0.78057285726818137</v>
      </c>
      <c r="H18" s="39">
        <v>42547</v>
      </c>
      <c r="I18" s="36">
        <v>33259</v>
      </c>
      <c r="J18" s="37">
        <f t="shared" si="9"/>
        <v>0.78170023738453942</v>
      </c>
      <c r="K18" s="38">
        <f t="shared" si="0"/>
        <v>68850</v>
      </c>
    </row>
    <row r="19" spans="1:11" s="31" customFormat="1" ht="19.5" x14ac:dyDescent="0.25">
      <c r="A19" s="40" t="s">
        <v>29</v>
      </c>
      <c r="B19" s="39">
        <f t="shared" si="5"/>
        <v>128678</v>
      </c>
      <c r="C19" s="36">
        <f t="shared" si="6"/>
        <v>86922</v>
      </c>
      <c r="D19" s="37">
        <f t="shared" si="7"/>
        <v>0.6755000854846982</v>
      </c>
      <c r="E19" s="39">
        <v>66791</v>
      </c>
      <c r="F19" s="36">
        <v>45183</v>
      </c>
      <c r="G19" s="37">
        <f t="shared" si="8"/>
        <v>0.67648335853632979</v>
      </c>
      <c r="H19" s="39">
        <v>61887</v>
      </c>
      <c r="I19" s="36">
        <v>41739</v>
      </c>
      <c r="J19" s="37">
        <f t="shared" si="9"/>
        <v>0.67443889669882207</v>
      </c>
      <c r="K19" s="38">
        <f t="shared" si="0"/>
        <v>86922</v>
      </c>
    </row>
    <row r="20" spans="1:11" s="31" customFormat="1" ht="19.5" x14ac:dyDescent="0.25">
      <c r="A20" s="40" t="s">
        <v>30</v>
      </c>
      <c r="B20" s="39">
        <f t="shared" si="5"/>
        <v>20158</v>
      </c>
      <c r="C20" s="36">
        <f t="shared" si="6"/>
        <v>14822</v>
      </c>
      <c r="D20" s="37">
        <f t="shared" si="7"/>
        <v>0.73529119952376232</v>
      </c>
      <c r="E20" s="39">
        <v>10413</v>
      </c>
      <c r="F20" s="36">
        <v>7680</v>
      </c>
      <c r="G20" s="37">
        <f t="shared" si="8"/>
        <v>0.73753961394410827</v>
      </c>
      <c r="H20" s="39">
        <v>9745</v>
      </c>
      <c r="I20" s="36">
        <v>7142</v>
      </c>
      <c r="J20" s="37">
        <f t="shared" si="9"/>
        <v>0.73288866085171878</v>
      </c>
      <c r="K20" s="38">
        <f t="shared" si="0"/>
        <v>14822</v>
      </c>
    </row>
    <row r="21" spans="1:11" s="31" customFormat="1" ht="19.5" x14ac:dyDescent="0.25">
      <c r="A21" s="40" t="s">
        <v>31</v>
      </c>
      <c r="B21" s="39">
        <f t="shared" si="5"/>
        <v>35118</v>
      </c>
      <c r="C21" s="36">
        <f t="shared" si="6"/>
        <v>24450</v>
      </c>
      <c r="D21" s="37">
        <f t="shared" si="7"/>
        <v>0.69622415855117037</v>
      </c>
      <c r="E21" s="39">
        <v>18319</v>
      </c>
      <c r="F21" s="36">
        <v>12547</v>
      </c>
      <c r="G21" s="37">
        <f t="shared" si="8"/>
        <v>0.68491729897920195</v>
      </c>
      <c r="H21" s="39">
        <v>16799</v>
      </c>
      <c r="I21" s="36">
        <v>11903</v>
      </c>
      <c r="J21" s="37">
        <f t="shared" si="9"/>
        <v>0.70855408060003566</v>
      </c>
      <c r="K21" s="38">
        <f t="shared" si="0"/>
        <v>24450</v>
      </c>
    </row>
    <row r="22" spans="1:11" s="31" customFormat="1" ht="19.5" x14ac:dyDescent="0.25">
      <c r="A22" s="40" t="s">
        <v>32</v>
      </c>
      <c r="B22" s="39">
        <f t="shared" si="5"/>
        <v>24016</v>
      </c>
      <c r="C22" s="36">
        <f t="shared" si="6"/>
        <v>18770</v>
      </c>
      <c r="D22" s="37">
        <f t="shared" si="7"/>
        <v>0.78156229180546299</v>
      </c>
      <c r="E22" s="39">
        <v>12345</v>
      </c>
      <c r="F22" s="36">
        <v>9675</v>
      </c>
      <c r="G22" s="37">
        <f t="shared" si="8"/>
        <v>0.7837181044957473</v>
      </c>
      <c r="H22" s="39">
        <v>11671</v>
      </c>
      <c r="I22" s="36">
        <v>9095</v>
      </c>
      <c r="J22" s="37">
        <f t="shared" si="9"/>
        <v>0.77928198097849366</v>
      </c>
      <c r="K22" s="38">
        <f t="shared" si="0"/>
        <v>18770</v>
      </c>
    </row>
    <row r="23" spans="1:11" s="31" customFormat="1" ht="19.5" x14ac:dyDescent="0.25">
      <c r="A23" s="40" t="s">
        <v>33</v>
      </c>
      <c r="B23" s="39">
        <f t="shared" si="5"/>
        <v>65566</v>
      </c>
      <c r="C23" s="36">
        <f t="shared" si="6"/>
        <v>44117</v>
      </c>
      <c r="D23" s="37">
        <f t="shared" si="7"/>
        <v>0.67286398438214934</v>
      </c>
      <c r="E23" s="39">
        <v>34057</v>
      </c>
      <c r="F23" s="36">
        <v>23058</v>
      </c>
      <c r="G23" s="37">
        <f t="shared" si="8"/>
        <v>0.67704143054291333</v>
      </c>
      <c r="H23" s="39">
        <v>31509</v>
      </c>
      <c r="I23" s="36">
        <v>21059</v>
      </c>
      <c r="J23" s="37">
        <f t="shared" si="9"/>
        <v>0.66834872576089366</v>
      </c>
      <c r="K23" s="38">
        <f t="shared" si="0"/>
        <v>44117</v>
      </c>
    </row>
    <row r="24" spans="1:11" s="31" customFormat="1" ht="19.5" x14ac:dyDescent="0.25">
      <c r="A24" s="40" t="s">
        <v>34</v>
      </c>
      <c r="B24" s="39">
        <f t="shared" si="5"/>
        <v>19077</v>
      </c>
      <c r="C24" s="36">
        <f t="shared" si="6"/>
        <v>14028</v>
      </c>
      <c r="D24" s="37">
        <f t="shared" si="7"/>
        <v>0.73533574461393303</v>
      </c>
      <c r="E24" s="39">
        <v>9916</v>
      </c>
      <c r="F24" s="36">
        <v>7258</v>
      </c>
      <c r="G24" s="37">
        <f t="shared" si="8"/>
        <v>0.73194836627672444</v>
      </c>
      <c r="H24" s="39">
        <v>9161</v>
      </c>
      <c r="I24" s="36">
        <v>6770</v>
      </c>
      <c r="J24" s="37">
        <f t="shared" si="9"/>
        <v>0.73900229232616521</v>
      </c>
      <c r="K24" s="38">
        <f t="shared" si="0"/>
        <v>14028</v>
      </c>
    </row>
    <row r="25" spans="1:11" s="31" customFormat="1" ht="19.5" x14ac:dyDescent="0.25">
      <c r="A25" s="40" t="s">
        <v>35</v>
      </c>
      <c r="B25" s="39">
        <f t="shared" si="5"/>
        <v>27453</v>
      </c>
      <c r="C25" s="36">
        <f t="shared" si="6"/>
        <v>15422</v>
      </c>
      <c r="D25" s="37">
        <f t="shared" si="7"/>
        <v>0.56176009907842495</v>
      </c>
      <c r="E25" s="39">
        <v>14169</v>
      </c>
      <c r="F25" s="36">
        <v>7915</v>
      </c>
      <c r="G25" s="37">
        <f t="shared" si="8"/>
        <v>0.55861387536170515</v>
      </c>
      <c r="H25" s="39">
        <v>13284</v>
      </c>
      <c r="I25" s="36">
        <v>7507</v>
      </c>
      <c r="J25" s="37">
        <f t="shared" si="9"/>
        <v>0.56511592893706719</v>
      </c>
      <c r="K25" s="38">
        <f t="shared" si="0"/>
        <v>15422</v>
      </c>
    </row>
    <row r="26" spans="1:11" s="31" customFormat="1" ht="19.5" x14ac:dyDescent="0.25">
      <c r="A26" s="40" t="s">
        <v>36</v>
      </c>
      <c r="B26" s="39">
        <f t="shared" si="5"/>
        <v>16627</v>
      </c>
      <c r="C26" s="36">
        <f t="shared" si="6"/>
        <v>5692</v>
      </c>
      <c r="D26" s="37">
        <f t="shared" si="7"/>
        <v>0.34233475672099595</v>
      </c>
      <c r="E26" s="39">
        <v>8585</v>
      </c>
      <c r="F26" s="36">
        <v>2926</v>
      </c>
      <c r="G26" s="37">
        <f t="shared" si="8"/>
        <v>0.34082702387885849</v>
      </c>
      <c r="H26" s="39">
        <v>8042</v>
      </c>
      <c r="I26" s="36">
        <v>2766</v>
      </c>
      <c r="J26" s="37">
        <f t="shared" si="9"/>
        <v>0.34394429246456104</v>
      </c>
      <c r="K26" s="38">
        <f t="shared" si="0"/>
        <v>5692</v>
      </c>
    </row>
    <row r="27" spans="1:11" s="31" customFormat="1" ht="19.5" x14ac:dyDescent="0.25">
      <c r="A27" s="40" t="s">
        <v>37</v>
      </c>
      <c r="B27" s="39">
        <f t="shared" si="5"/>
        <v>31720</v>
      </c>
      <c r="C27" s="36">
        <f t="shared" si="6"/>
        <v>20204</v>
      </c>
      <c r="D27" s="37">
        <f t="shared" si="7"/>
        <v>0.63694829760403526</v>
      </c>
      <c r="E27" s="39">
        <v>16439</v>
      </c>
      <c r="F27" s="36">
        <v>10405</v>
      </c>
      <c r="G27" s="37">
        <f t="shared" si="8"/>
        <v>0.63294604294665124</v>
      </c>
      <c r="H27" s="39">
        <v>15281</v>
      </c>
      <c r="I27" s="36">
        <v>9799</v>
      </c>
      <c r="J27" s="37">
        <f t="shared" si="9"/>
        <v>0.64125384464367519</v>
      </c>
      <c r="K27" s="38">
        <f t="shared" si="0"/>
        <v>20204</v>
      </c>
    </row>
    <row r="28" spans="1:11" s="31" customFormat="1" ht="19.5" x14ac:dyDescent="0.25">
      <c r="A28" s="40" t="s">
        <v>38</v>
      </c>
      <c r="B28" s="39">
        <f t="shared" si="5"/>
        <v>9329</v>
      </c>
      <c r="C28" s="36">
        <f t="shared" si="6"/>
        <v>5853</v>
      </c>
      <c r="D28" s="37">
        <f t="shared" si="7"/>
        <v>0.62739843498767289</v>
      </c>
      <c r="E28" s="39">
        <v>4881</v>
      </c>
      <c r="F28" s="36">
        <v>3010</v>
      </c>
      <c r="G28" s="37">
        <f t="shared" si="8"/>
        <v>0.61667691046916617</v>
      </c>
      <c r="H28" s="39">
        <v>4448</v>
      </c>
      <c r="I28" s="36">
        <v>2843</v>
      </c>
      <c r="J28" s="37">
        <f t="shared" si="9"/>
        <v>0.6391636690647482</v>
      </c>
      <c r="K28" s="38">
        <f t="shared" si="0"/>
        <v>5853</v>
      </c>
    </row>
    <row r="29" spans="1:11" s="31" customFormat="1" ht="19.5" x14ac:dyDescent="0.25">
      <c r="A29" s="40" t="s">
        <v>39</v>
      </c>
      <c r="B29" s="39">
        <f t="shared" si="5"/>
        <v>15113</v>
      </c>
      <c r="C29" s="36">
        <f t="shared" si="6"/>
        <v>8510</v>
      </c>
      <c r="D29" s="37">
        <f t="shared" si="7"/>
        <v>0.5630913782835969</v>
      </c>
      <c r="E29" s="39">
        <v>7886</v>
      </c>
      <c r="F29" s="36">
        <v>4336</v>
      </c>
      <c r="G29" s="37">
        <f t="shared" si="8"/>
        <v>0.54983515090032975</v>
      </c>
      <c r="H29" s="39">
        <v>7227</v>
      </c>
      <c r="I29" s="36">
        <v>4174</v>
      </c>
      <c r="J29" s="37">
        <f t="shared" si="9"/>
        <v>0.5775563857755639</v>
      </c>
      <c r="K29" s="38">
        <f t="shared" si="0"/>
        <v>8510</v>
      </c>
    </row>
    <row r="30" spans="1:11" s="31" customFormat="1" ht="19.5" x14ac:dyDescent="0.25">
      <c r="A30" s="40" t="s">
        <v>40</v>
      </c>
      <c r="B30" s="39">
        <f t="shared" si="5"/>
        <v>5002</v>
      </c>
      <c r="C30" s="36">
        <f t="shared" si="6"/>
        <v>2363</v>
      </c>
      <c r="D30" s="37">
        <f t="shared" si="7"/>
        <v>0.47241103558576569</v>
      </c>
      <c r="E30" s="39">
        <v>2657</v>
      </c>
      <c r="F30" s="36">
        <v>1243</v>
      </c>
      <c r="G30" s="37">
        <f t="shared" si="8"/>
        <v>0.4678208505833647</v>
      </c>
      <c r="H30" s="39">
        <v>2345</v>
      </c>
      <c r="I30" s="36">
        <v>1120</v>
      </c>
      <c r="J30" s="37">
        <f t="shared" si="9"/>
        <v>0.47761194029850745</v>
      </c>
      <c r="K30" s="38">
        <f t="shared" si="0"/>
        <v>2363</v>
      </c>
    </row>
    <row r="31" spans="1:11" s="31" customFormat="1" ht="19.5" x14ac:dyDescent="0.25">
      <c r="A31" s="40" t="s">
        <v>41</v>
      </c>
      <c r="B31" s="39">
        <f t="shared" si="5"/>
        <v>13787</v>
      </c>
      <c r="C31" s="36">
        <f t="shared" si="6"/>
        <v>11221</v>
      </c>
      <c r="D31" s="37">
        <f t="shared" si="7"/>
        <v>0.81388264306955826</v>
      </c>
      <c r="E31" s="39">
        <v>7107</v>
      </c>
      <c r="F31" s="36">
        <v>5790</v>
      </c>
      <c r="G31" s="37">
        <f t="shared" si="8"/>
        <v>0.81468974250738713</v>
      </c>
      <c r="H31" s="39">
        <v>6680</v>
      </c>
      <c r="I31" s="36">
        <v>5431</v>
      </c>
      <c r="J31" s="37">
        <f t="shared" si="9"/>
        <v>0.81302395209580836</v>
      </c>
      <c r="K31" s="38">
        <f t="shared" si="0"/>
        <v>11221</v>
      </c>
    </row>
    <row r="32" spans="1:11" s="31" customFormat="1" ht="19.5" x14ac:dyDescent="0.25">
      <c r="A32" s="40" t="s">
        <v>42</v>
      </c>
      <c r="B32" s="39">
        <f t="shared" si="5"/>
        <v>29734</v>
      </c>
      <c r="C32" s="36">
        <f t="shared" si="6"/>
        <v>21624</v>
      </c>
      <c r="D32" s="37">
        <f t="shared" si="7"/>
        <v>0.72724826797605435</v>
      </c>
      <c r="E32" s="39">
        <v>15305</v>
      </c>
      <c r="F32" s="36">
        <v>11171</v>
      </c>
      <c r="G32" s="37">
        <f t="shared" si="8"/>
        <v>0.72989219209408684</v>
      </c>
      <c r="H32" s="39">
        <v>14429</v>
      </c>
      <c r="I32" s="36">
        <v>10453</v>
      </c>
      <c r="J32" s="37">
        <f t="shared" si="9"/>
        <v>0.72444382840113664</v>
      </c>
      <c r="K32" s="38">
        <f t="shared" si="0"/>
        <v>21624</v>
      </c>
    </row>
    <row r="33" spans="1:11" s="31" customFormat="1" ht="19.5" x14ac:dyDescent="0.25">
      <c r="A33" s="40" t="s">
        <v>43</v>
      </c>
      <c r="B33" s="39">
        <f t="shared" si="5"/>
        <v>12819</v>
      </c>
      <c r="C33" s="36">
        <f t="shared" si="6"/>
        <v>11138</v>
      </c>
      <c r="D33" s="37">
        <f t="shared" si="7"/>
        <v>0.86886652625009753</v>
      </c>
      <c r="E33" s="39">
        <v>6628</v>
      </c>
      <c r="F33" s="36">
        <v>5682</v>
      </c>
      <c r="G33" s="37">
        <f t="shared" si="8"/>
        <v>0.85727217863608929</v>
      </c>
      <c r="H33" s="39">
        <v>6191</v>
      </c>
      <c r="I33" s="36">
        <v>5456</v>
      </c>
      <c r="J33" s="37">
        <f t="shared" si="9"/>
        <v>0.88127927636892267</v>
      </c>
      <c r="K33" s="38">
        <f t="shared" si="0"/>
        <v>11138</v>
      </c>
    </row>
    <row r="34" spans="1:11" s="31" customFormat="1" ht="19.5" x14ac:dyDescent="0.25">
      <c r="A34" s="40" t="s">
        <v>44</v>
      </c>
      <c r="B34" s="39">
        <f t="shared" si="5"/>
        <v>5971</v>
      </c>
      <c r="C34" s="36">
        <f t="shared" si="6"/>
        <v>2431</v>
      </c>
      <c r="D34" s="37">
        <f t="shared" si="7"/>
        <v>0.40713448333612462</v>
      </c>
      <c r="E34" s="39">
        <v>3082</v>
      </c>
      <c r="F34" s="36">
        <v>1237</v>
      </c>
      <c r="G34" s="37">
        <f t="shared" si="8"/>
        <v>0.40136275146009087</v>
      </c>
      <c r="H34" s="39">
        <v>2889</v>
      </c>
      <c r="I34" s="36">
        <v>1194</v>
      </c>
      <c r="J34" s="37">
        <f t="shared" si="9"/>
        <v>0.41329179646936659</v>
      </c>
      <c r="K34" s="38">
        <f t="shared" si="0"/>
        <v>2431</v>
      </c>
    </row>
    <row r="35" spans="1:11" s="31" customFormat="1" ht="19.5" x14ac:dyDescent="0.25">
      <c r="A35" s="40" t="s">
        <v>45</v>
      </c>
      <c r="B35" s="39">
        <f t="shared" si="5"/>
        <v>732</v>
      </c>
      <c r="C35" s="36">
        <f t="shared" si="6"/>
        <v>204</v>
      </c>
      <c r="D35" s="37">
        <f t="shared" si="7"/>
        <v>0.27868852459016391</v>
      </c>
      <c r="E35" s="39">
        <v>394</v>
      </c>
      <c r="F35" s="36">
        <v>107</v>
      </c>
      <c r="G35" s="37">
        <v>0</v>
      </c>
      <c r="H35" s="39">
        <v>338</v>
      </c>
      <c r="I35" s="36">
        <v>97</v>
      </c>
      <c r="J35" s="37">
        <f t="shared" si="9"/>
        <v>0.28698224852071008</v>
      </c>
      <c r="K35" s="38">
        <f t="shared" si="0"/>
        <v>204</v>
      </c>
    </row>
    <row r="36" spans="1:11" s="31" customFormat="1" x14ac:dyDescent="0.25">
      <c r="A36" s="45" t="s">
        <v>54</v>
      </c>
      <c r="B36" s="46"/>
      <c r="C36" s="47"/>
      <c r="D36" s="47"/>
      <c r="E36" s="47"/>
      <c r="F36" s="47"/>
      <c r="G36" s="47"/>
      <c r="H36" s="47"/>
      <c r="I36" s="47"/>
      <c r="J36" s="47"/>
    </row>
    <row r="37" spans="1:11" s="31" customFormat="1" x14ac:dyDescent="0.25">
      <c r="A37" s="48" t="s">
        <v>47</v>
      </c>
      <c r="B37" s="54" t="s">
        <v>48</v>
      </c>
      <c r="C37" s="54"/>
      <c r="D37" s="54"/>
      <c r="E37" s="54"/>
      <c r="F37" s="54"/>
      <c r="G37" s="54"/>
      <c r="H37" s="54"/>
      <c r="I37" s="54"/>
      <c r="J37" s="54"/>
    </row>
    <row r="38" spans="1:11" s="31" customFormat="1" x14ac:dyDescent="0.25">
      <c r="A38" s="47">
        <v>2</v>
      </c>
      <c r="B38" s="54" t="s">
        <v>49</v>
      </c>
      <c r="C38" s="54"/>
      <c r="D38" s="54"/>
      <c r="E38" s="54"/>
      <c r="F38" s="54"/>
      <c r="G38" s="54"/>
      <c r="H38" s="54"/>
      <c r="I38" s="54"/>
      <c r="J38" s="54"/>
    </row>
  </sheetData>
  <mergeCells count="10">
    <mergeCell ref="A6:J6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scale="91" fitToWidth="0" fitToHeight="0" orientation="portrait" horizontalDpi="0" verticalDpi="0" copies="0"/>
  <headerFooter alignWithMargins="0"/>
  <colBreaks count="1" manualBreakCount="1">
    <brk id="1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"/>
  <sheetViews>
    <sheetView workbookViewId="0"/>
  </sheetViews>
  <sheetFormatPr defaultRowHeight="16.5" x14ac:dyDescent="0.25"/>
  <cols>
    <col min="1" max="1" width="8.5" style="31" customWidth="1"/>
    <col min="2" max="2" width="10.875" style="31" customWidth="1"/>
    <col min="3" max="3" width="10" style="31" customWidth="1"/>
    <col min="4" max="4" width="9" style="31" customWidth="1"/>
    <col min="5" max="6" width="9.875" style="31" customWidth="1"/>
    <col min="7" max="7" width="9.25" style="31" customWidth="1"/>
    <col min="8" max="8" width="9.5" style="31" customWidth="1"/>
    <col min="9" max="9" width="9.25" style="31" customWidth="1"/>
    <col min="10" max="10" width="9" style="31" customWidth="1"/>
    <col min="11" max="11" width="8.5" style="31" customWidth="1"/>
    <col min="12" max="12" width="11.375" style="31" customWidth="1"/>
    <col min="13" max="1024" width="8.5" style="31" customWidth="1"/>
    <col min="1025" max="1025" width="9" customWidth="1"/>
  </cols>
  <sheetData>
    <row r="1" spans="1:12" ht="25.5" customHeight="1" x14ac:dyDescent="0.2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</row>
    <row r="2" spans="1:12" x14ac:dyDescent="0.25">
      <c r="A2" s="50" t="s">
        <v>56</v>
      </c>
      <c r="B2" s="50"/>
      <c r="C2" s="50"/>
      <c r="D2" s="50"/>
      <c r="E2" s="50"/>
      <c r="F2" s="50"/>
      <c r="G2" s="50"/>
      <c r="H2" s="50"/>
      <c r="I2" s="50"/>
      <c r="J2" s="50"/>
    </row>
    <row r="3" spans="1:12" x14ac:dyDescent="0.25">
      <c r="A3" s="51" t="s">
        <v>2</v>
      </c>
      <c r="B3" s="51" t="s">
        <v>3</v>
      </c>
      <c r="C3" s="51"/>
      <c r="D3" s="51"/>
      <c r="E3" s="51" t="s">
        <v>4</v>
      </c>
      <c r="F3" s="51"/>
      <c r="G3" s="51"/>
      <c r="H3" s="51" t="s">
        <v>5</v>
      </c>
      <c r="I3" s="51"/>
      <c r="J3" s="51"/>
    </row>
    <row r="4" spans="1:12" ht="42.75" customHeight="1" x14ac:dyDescent="0.25">
      <c r="A4" s="51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2" ht="19.5" x14ac:dyDescent="0.25">
      <c r="A5" s="35" t="s">
        <v>15</v>
      </c>
      <c r="B5" s="36">
        <f>SUM(B7:B12)</f>
        <v>1206920</v>
      </c>
      <c r="C5" s="36">
        <f>SUM(C7:C12)</f>
        <v>812800</v>
      </c>
      <c r="D5" s="37">
        <f>C5/B5</f>
        <v>0.6734497729758393</v>
      </c>
      <c r="E5" s="36">
        <f>SUM(E7:E12)</f>
        <v>625011</v>
      </c>
      <c r="F5" s="36">
        <f>SUM(F7:F12)</f>
        <v>420060</v>
      </c>
      <c r="G5" s="37">
        <f>F5/E5</f>
        <v>0.67208417131858478</v>
      </c>
      <c r="H5" s="36">
        <f>SUM(H7:H12)</f>
        <v>581909</v>
      </c>
      <c r="I5" s="36">
        <f>SUM(I7:I12)</f>
        <v>392740</v>
      </c>
      <c r="J5" s="37">
        <f>I5/H5</f>
        <v>0.674916524748715</v>
      </c>
      <c r="K5" s="38">
        <f t="shared" ref="K5:K35" si="0">F5+I5</f>
        <v>812800</v>
      </c>
    </row>
    <row r="6" spans="1:12" ht="19.5" x14ac:dyDescent="0.25">
      <c r="A6" s="52" t="s">
        <v>16</v>
      </c>
      <c r="B6" s="52"/>
      <c r="C6" s="52"/>
      <c r="D6" s="52"/>
      <c r="E6" s="52"/>
      <c r="F6" s="52"/>
      <c r="G6" s="52"/>
      <c r="H6" s="52"/>
      <c r="I6" s="52"/>
      <c r="J6" s="52"/>
      <c r="K6" s="38">
        <f t="shared" si="0"/>
        <v>0</v>
      </c>
    </row>
    <row r="7" spans="1:12" ht="19.5" x14ac:dyDescent="0.25">
      <c r="A7" s="35" t="s">
        <v>17</v>
      </c>
      <c r="B7" s="39">
        <v>170572</v>
      </c>
      <c r="C7" s="36">
        <v>26500</v>
      </c>
      <c r="D7" s="37">
        <f t="shared" ref="D7:D12" si="1">C7/B7</f>
        <v>0.15535961353563305</v>
      </c>
      <c r="E7" s="39">
        <v>88146</v>
      </c>
      <c r="F7" s="36">
        <v>14705</v>
      </c>
      <c r="G7" s="37">
        <f t="shared" ref="G7:G12" si="2">F7/E7</f>
        <v>0.16682549406666214</v>
      </c>
      <c r="H7" s="39">
        <v>82426</v>
      </c>
      <c r="I7" s="36">
        <v>11795</v>
      </c>
      <c r="J7" s="37">
        <f t="shared" ref="J7:J12" si="3">I7/H7</f>
        <v>0.14309805158566472</v>
      </c>
      <c r="K7" s="38">
        <f t="shared" si="0"/>
        <v>26500</v>
      </c>
      <c r="L7" s="55"/>
    </row>
    <row r="8" spans="1:12" ht="19.5" x14ac:dyDescent="0.25">
      <c r="A8" s="35" t="s">
        <v>18</v>
      </c>
      <c r="B8" s="39">
        <v>197260</v>
      </c>
      <c r="C8" s="36">
        <v>115020</v>
      </c>
      <c r="D8" s="37">
        <f t="shared" si="1"/>
        <v>0.58308830984487481</v>
      </c>
      <c r="E8" s="39">
        <v>102220</v>
      </c>
      <c r="F8" s="36">
        <v>59196</v>
      </c>
      <c r="G8" s="37">
        <f t="shared" si="2"/>
        <v>0.57910389356290359</v>
      </c>
      <c r="H8" s="39">
        <v>95040</v>
      </c>
      <c r="I8" s="36">
        <v>55824</v>
      </c>
      <c r="J8" s="37">
        <f t="shared" si="3"/>
        <v>0.58737373737373733</v>
      </c>
      <c r="K8" s="38">
        <f t="shared" si="0"/>
        <v>115020</v>
      </c>
      <c r="L8" s="55"/>
    </row>
    <row r="9" spans="1:12" ht="19.5" x14ac:dyDescent="0.25">
      <c r="A9" s="35" t="s">
        <v>19</v>
      </c>
      <c r="B9" s="39">
        <v>210485</v>
      </c>
      <c r="C9" s="36">
        <v>135501</v>
      </c>
      <c r="D9" s="37">
        <f t="shared" si="1"/>
        <v>0.64375608713209964</v>
      </c>
      <c r="E9" s="39">
        <v>109010</v>
      </c>
      <c r="F9" s="36">
        <v>69621</v>
      </c>
      <c r="G9" s="37">
        <f t="shared" si="2"/>
        <v>0.63866617741491605</v>
      </c>
      <c r="H9" s="39">
        <v>101475</v>
      </c>
      <c r="I9" s="36">
        <v>65880</v>
      </c>
      <c r="J9" s="37">
        <f t="shared" si="3"/>
        <v>0.64922394678492235</v>
      </c>
      <c r="K9" s="38">
        <f t="shared" si="0"/>
        <v>135501</v>
      </c>
      <c r="L9" s="55"/>
    </row>
    <row r="10" spans="1:12" ht="19.5" x14ac:dyDescent="0.25">
      <c r="A10" s="35" t="s">
        <v>20</v>
      </c>
      <c r="B10" s="39">
        <v>216231</v>
      </c>
      <c r="C10" s="36">
        <v>168151</v>
      </c>
      <c r="D10" s="37">
        <f t="shared" si="1"/>
        <v>0.77764520350921007</v>
      </c>
      <c r="E10" s="39">
        <v>112362</v>
      </c>
      <c r="F10" s="36">
        <v>86978</v>
      </c>
      <c r="G10" s="37">
        <f t="shared" si="2"/>
        <v>0.77408732489631726</v>
      </c>
      <c r="H10" s="39">
        <v>103869</v>
      </c>
      <c r="I10" s="36">
        <v>81173</v>
      </c>
      <c r="J10" s="37">
        <f t="shared" si="3"/>
        <v>0.78149399724653168</v>
      </c>
      <c r="K10" s="38">
        <f t="shared" si="0"/>
        <v>168151</v>
      </c>
      <c r="L10" s="55"/>
    </row>
    <row r="11" spans="1:12" ht="19.5" x14ac:dyDescent="0.25">
      <c r="A11" s="35" t="s">
        <v>21</v>
      </c>
      <c r="B11" s="39">
        <v>214431</v>
      </c>
      <c r="C11" s="36">
        <v>173408</v>
      </c>
      <c r="D11" s="37">
        <f t="shared" si="1"/>
        <v>0.80868904216274695</v>
      </c>
      <c r="E11" s="39">
        <v>110652</v>
      </c>
      <c r="F11" s="36">
        <v>89650</v>
      </c>
      <c r="G11" s="37">
        <f t="shared" si="2"/>
        <v>0.8101977370494885</v>
      </c>
      <c r="H11" s="39">
        <v>103779</v>
      </c>
      <c r="I11" s="36">
        <v>83758</v>
      </c>
      <c r="J11" s="37">
        <f t="shared" si="3"/>
        <v>0.80708043053026146</v>
      </c>
      <c r="K11" s="38">
        <f t="shared" si="0"/>
        <v>173408</v>
      </c>
      <c r="L11" s="55"/>
    </row>
    <row r="12" spans="1:12" ht="19.5" x14ac:dyDescent="0.25">
      <c r="A12" s="35" t="s">
        <v>22</v>
      </c>
      <c r="B12" s="39">
        <v>197941</v>
      </c>
      <c r="C12" s="36">
        <v>194220</v>
      </c>
      <c r="D12" s="37">
        <f t="shared" si="1"/>
        <v>0.98120146912463813</v>
      </c>
      <c r="E12" s="39">
        <v>102621</v>
      </c>
      <c r="F12" s="36">
        <v>99910</v>
      </c>
      <c r="G12" s="37">
        <f t="shared" si="2"/>
        <v>0.97358240516073713</v>
      </c>
      <c r="H12" s="39">
        <v>95320</v>
      </c>
      <c r="I12" s="36">
        <v>94310</v>
      </c>
      <c r="J12" s="37">
        <f t="shared" si="3"/>
        <v>0.98940411246328153</v>
      </c>
      <c r="K12" s="38">
        <f t="shared" si="0"/>
        <v>194220</v>
      </c>
      <c r="L12" s="55"/>
    </row>
    <row r="13" spans="1:12" s="31" customFormat="1" ht="19.5" x14ac:dyDescent="0.25">
      <c r="A13" s="53" t="s">
        <v>23</v>
      </c>
      <c r="B13" s="53"/>
      <c r="C13" s="53"/>
      <c r="D13" s="53"/>
      <c r="E13" s="53"/>
      <c r="F13" s="53"/>
      <c r="G13" s="53"/>
      <c r="H13" s="53"/>
      <c r="I13" s="53"/>
      <c r="J13" s="53"/>
      <c r="K13" s="38">
        <f t="shared" si="0"/>
        <v>0</v>
      </c>
    </row>
    <row r="14" spans="1:12" s="31" customFormat="1" ht="19.5" x14ac:dyDescent="0.25">
      <c r="A14" s="40" t="s">
        <v>24</v>
      </c>
      <c r="B14" s="39">
        <v>188470</v>
      </c>
      <c r="C14" s="36">
        <v>142410</v>
      </c>
      <c r="D14" s="37">
        <f t="shared" ref="D14:D35" si="4">C14/B14</f>
        <v>0.75561097256857856</v>
      </c>
      <c r="E14" s="39">
        <v>97381</v>
      </c>
      <c r="F14" s="36">
        <v>73731</v>
      </c>
      <c r="G14" s="37">
        <f t="shared" ref="G14:G35" si="5">F14/E14</f>
        <v>0.75713948306137746</v>
      </c>
      <c r="H14" s="39">
        <v>91089</v>
      </c>
      <c r="I14" s="36">
        <v>68679</v>
      </c>
      <c r="J14" s="37">
        <f t="shared" ref="J14:J35" si="6">I14/H14</f>
        <v>0.75397687975496497</v>
      </c>
      <c r="K14" s="38">
        <f t="shared" si="0"/>
        <v>142410</v>
      </c>
    </row>
    <row r="15" spans="1:12" s="31" customFormat="1" ht="19.5" x14ac:dyDescent="0.25">
      <c r="A15" s="40" t="s">
        <v>25</v>
      </c>
      <c r="B15" s="39">
        <v>162224</v>
      </c>
      <c r="C15" s="36">
        <v>95141</v>
      </c>
      <c r="D15" s="37">
        <f t="shared" si="4"/>
        <v>0.58647918926915865</v>
      </c>
      <c r="E15" s="39">
        <v>83582</v>
      </c>
      <c r="F15" s="36">
        <v>48822</v>
      </c>
      <c r="G15" s="37">
        <f t="shared" si="5"/>
        <v>0.58412098298676751</v>
      </c>
      <c r="H15" s="39">
        <v>78642</v>
      </c>
      <c r="I15" s="36">
        <v>46319</v>
      </c>
      <c r="J15" s="37">
        <f t="shared" si="6"/>
        <v>0.58898552936090132</v>
      </c>
      <c r="K15" s="38">
        <f t="shared" si="0"/>
        <v>95141</v>
      </c>
    </row>
    <row r="16" spans="1:12" s="31" customFormat="1" ht="19.5" x14ac:dyDescent="0.25">
      <c r="A16" s="40" t="s">
        <v>26</v>
      </c>
      <c r="B16" s="39">
        <v>138348</v>
      </c>
      <c r="C16" s="36">
        <v>83987</v>
      </c>
      <c r="D16" s="37">
        <f t="shared" si="4"/>
        <v>0.6070705756498106</v>
      </c>
      <c r="E16" s="39">
        <v>71942</v>
      </c>
      <c r="F16" s="36">
        <v>43359</v>
      </c>
      <c r="G16" s="37">
        <f t="shared" si="5"/>
        <v>0.60269383670178756</v>
      </c>
      <c r="H16" s="39">
        <v>66406</v>
      </c>
      <c r="I16" s="36">
        <v>40628</v>
      </c>
      <c r="J16" s="37">
        <f t="shared" si="6"/>
        <v>0.61181218564587536</v>
      </c>
      <c r="K16" s="38">
        <f t="shared" si="0"/>
        <v>83987</v>
      </c>
    </row>
    <row r="17" spans="1:11" s="31" customFormat="1" ht="19.5" x14ac:dyDescent="0.25">
      <c r="A17" s="40" t="s">
        <v>27</v>
      </c>
      <c r="B17" s="39">
        <v>164176</v>
      </c>
      <c r="C17" s="36">
        <v>109607</v>
      </c>
      <c r="D17" s="37">
        <f t="shared" si="4"/>
        <v>0.6676188967936848</v>
      </c>
      <c r="E17" s="39">
        <v>85164</v>
      </c>
      <c r="F17" s="36">
        <v>56739</v>
      </c>
      <c r="G17" s="37">
        <f t="shared" si="5"/>
        <v>0.66623221079329298</v>
      </c>
      <c r="H17" s="39">
        <v>79012</v>
      </c>
      <c r="I17" s="36">
        <v>52868</v>
      </c>
      <c r="J17" s="37">
        <f t="shared" si="6"/>
        <v>0.6691135523717916</v>
      </c>
      <c r="K17" s="38">
        <f t="shared" si="0"/>
        <v>109607</v>
      </c>
    </row>
    <row r="18" spans="1:11" s="31" customFormat="1" ht="19.5" x14ac:dyDescent="0.25">
      <c r="A18" s="40" t="s">
        <v>28</v>
      </c>
      <c r="B18" s="39">
        <v>90189</v>
      </c>
      <c r="C18" s="36">
        <v>69672</v>
      </c>
      <c r="D18" s="37">
        <f t="shared" si="4"/>
        <v>0.77251106010710846</v>
      </c>
      <c r="E18" s="39">
        <v>46627</v>
      </c>
      <c r="F18" s="36">
        <v>35907</v>
      </c>
      <c r="G18" s="37">
        <f t="shared" si="5"/>
        <v>0.77009029103309246</v>
      </c>
      <c r="H18" s="39">
        <v>43562</v>
      </c>
      <c r="I18" s="36">
        <v>33765</v>
      </c>
      <c r="J18" s="37">
        <f t="shared" si="6"/>
        <v>0.77510215325283505</v>
      </c>
      <c r="K18" s="38">
        <f t="shared" si="0"/>
        <v>69672</v>
      </c>
    </row>
    <row r="19" spans="1:11" s="31" customFormat="1" ht="19.5" x14ac:dyDescent="0.25">
      <c r="A19" s="40" t="s">
        <v>29</v>
      </c>
      <c r="B19" s="39">
        <v>129643</v>
      </c>
      <c r="C19" s="36">
        <v>87869</v>
      </c>
      <c r="D19" s="37">
        <f t="shared" si="4"/>
        <v>0.6777766636069823</v>
      </c>
      <c r="E19" s="39">
        <v>67273</v>
      </c>
      <c r="F19" s="36">
        <v>45463</v>
      </c>
      <c r="G19" s="37">
        <f t="shared" si="5"/>
        <v>0.67579861162725019</v>
      </c>
      <c r="H19" s="39">
        <v>62370</v>
      </c>
      <c r="I19" s="36">
        <v>42406</v>
      </c>
      <c r="J19" s="37">
        <f t="shared" si="6"/>
        <v>0.67991021324354661</v>
      </c>
      <c r="K19" s="38">
        <f t="shared" si="0"/>
        <v>87869</v>
      </c>
    </row>
    <row r="20" spans="1:11" s="31" customFormat="1" ht="19.5" x14ac:dyDescent="0.25">
      <c r="A20" s="40" t="s">
        <v>30</v>
      </c>
      <c r="B20" s="39">
        <v>20324</v>
      </c>
      <c r="C20" s="36">
        <v>14870</v>
      </c>
      <c r="D20" s="37">
        <f t="shared" si="4"/>
        <v>0.73164731352096046</v>
      </c>
      <c r="E20" s="39">
        <v>10585</v>
      </c>
      <c r="F20" s="36">
        <v>7800</v>
      </c>
      <c r="G20" s="37">
        <f t="shared" si="5"/>
        <v>0.73689182805857345</v>
      </c>
      <c r="H20" s="39">
        <v>9739</v>
      </c>
      <c r="I20" s="36">
        <v>7070</v>
      </c>
      <c r="J20" s="37">
        <f t="shared" si="6"/>
        <v>0.72594722250744426</v>
      </c>
      <c r="K20" s="38">
        <f t="shared" si="0"/>
        <v>14870</v>
      </c>
    </row>
    <row r="21" spans="1:11" s="31" customFormat="1" ht="19.5" x14ac:dyDescent="0.25">
      <c r="A21" s="40" t="s">
        <v>31</v>
      </c>
      <c r="B21" s="39">
        <v>34727</v>
      </c>
      <c r="C21" s="36">
        <v>24262</v>
      </c>
      <c r="D21" s="37">
        <f t="shared" si="4"/>
        <v>0.69864946583350129</v>
      </c>
      <c r="E21" s="39">
        <v>18005</v>
      </c>
      <c r="F21" s="36">
        <v>12381</v>
      </c>
      <c r="G21" s="37">
        <f t="shared" si="5"/>
        <v>0.68764232157733962</v>
      </c>
      <c r="H21" s="39">
        <v>16722</v>
      </c>
      <c r="I21" s="36">
        <v>11881</v>
      </c>
      <c r="J21" s="37">
        <f t="shared" si="6"/>
        <v>0.71050113622772393</v>
      </c>
      <c r="K21" s="38">
        <f t="shared" si="0"/>
        <v>24262</v>
      </c>
    </row>
    <row r="22" spans="1:11" s="31" customFormat="1" ht="19.5" x14ac:dyDescent="0.25">
      <c r="A22" s="40" t="s">
        <v>32</v>
      </c>
      <c r="B22" s="39">
        <v>24967</v>
      </c>
      <c r="C22" s="36">
        <v>18321</v>
      </c>
      <c r="D22" s="37">
        <f t="shared" si="4"/>
        <v>0.73380862738815233</v>
      </c>
      <c r="E22" s="39">
        <v>12789</v>
      </c>
      <c r="F22" s="36">
        <v>9393</v>
      </c>
      <c r="G22" s="37">
        <f t="shared" si="5"/>
        <v>0.73445930096176404</v>
      </c>
      <c r="H22" s="39">
        <v>12178</v>
      </c>
      <c r="I22" s="36">
        <v>8928</v>
      </c>
      <c r="J22" s="37">
        <f t="shared" si="6"/>
        <v>0.73312530793233699</v>
      </c>
      <c r="K22" s="38">
        <f t="shared" si="0"/>
        <v>18321</v>
      </c>
    </row>
    <row r="23" spans="1:11" s="31" customFormat="1" ht="19.5" x14ac:dyDescent="0.25">
      <c r="A23" s="40" t="s">
        <v>33</v>
      </c>
      <c r="B23" s="39">
        <v>65647</v>
      </c>
      <c r="C23" s="36">
        <v>44785</v>
      </c>
      <c r="D23" s="37">
        <f t="shared" si="4"/>
        <v>0.68220939266074609</v>
      </c>
      <c r="E23" s="39">
        <v>34086</v>
      </c>
      <c r="F23" s="36">
        <v>23440</v>
      </c>
      <c r="G23" s="37">
        <f t="shared" si="5"/>
        <v>0.68767235815290739</v>
      </c>
      <c r="H23" s="39">
        <v>31561</v>
      </c>
      <c r="I23" s="36">
        <v>21345</v>
      </c>
      <c r="J23" s="37">
        <f t="shared" si="6"/>
        <v>0.67630936915813822</v>
      </c>
      <c r="K23" s="38">
        <f t="shared" si="0"/>
        <v>44785</v>
      </c>
    </row>
    <row r="24" spans="1:11" s="31" customFormat="1" ht="19.5" x14ac:dyDescent="0.25">
      <c r="A24" s="40" t="s">
        <v>34</v>
      </c>
      <c r="B24" s="39">
        <v>18705</v>
      </c>
      <c r="C24" s="36">
        <v>14210</v>
      </c>
      <c r="D24" s="37">
        <f t="shared" si="4"/>
        <v>0.75968992248062017</v>
      </c>
      <c r="E24" s="39">
        <v>9752</v>
      </c>
      <c r="F24" s="36">
        <v>7335</v>
      </c>
      <c r="G24" s="37">
        <f t="shared" si="5"/>
        <v>0.75215340442986056</v>
      </c>
      <c r="H24" s="39">
        <v>8953</v>
      </c>
      <c r="I24" s="36">
        <v>6875</v>
      </c>
      <c r="J24" s="37">
        <f t="shared" si="6"/>
        <v>0.76789902825868428</v>
      </c>
      <c r="K24" s="38">
        <f t="shared" si="0"/>
        <v>14210</v>
      </c>
    </row>
    <row r="25" spans="1:11" s="31" customFormat="1" ht="19.5" x14ac:dyDescent="0.25">
      <c r="A25" s="40" t="s">
        <v>35</v>
      </c>
      <c r="B25" s="39">
        <v>27586</v>
      </c>
      <c r="C25" s="36">
        <v>14931</v>
      </c>
      <c r="D25" s="37">
        <f t="shared" si="4"/>
        <v>0.54125280939607046</v>
      </c>
      <c r="E25" s="39">
        <v>14162</v>
      </c>
      <c r="F25" s="36">
        <v>7741</v>
      </c>
      <c r="G25" s="37">
        <f t="shared" si="5"/>
        <v>0.54660358706397405</v>
      </c>
      <c r="H25" s="39">
        <v>13424</v>
      </c>
      <c r="I25" s="36">
        <v>7190</v>
      </c>
      <c r="J25" s="37">
        <f t="shared" si="6"/>
        <v>0.53560786650774728</v>
      </c>
      <c r="K25" s="38">
        <f t="shared" si="0"/>
        <v>14931</v>
      </c>
    </row>
    <row r="26" spans="1:11" s="31" customFormat="1" ht="19.5" x14ac:dyDescent="0.25">
      <c r="A26" s="40" t="s">
        <v>36</v>
      </c>
      <c r="B26" s="39">
        <v>16538</v>
      </c>
      <c r="C26" s="36">
        <v>9215</v>
      </c>
      <c r="D26" s="37">
        <f t="shared" si="4"/>
        <v>0.55720159632361832</v>
      </c>
      <c r="E26" s="39">
        <v>8554</v>
      </c>
      <c r="F26" s="36">
        <v>4783</v>
      </c>
      <c r="G26" s="37">
        <f t="shared" si="5"/>
        <v>0.55915361234510175</v>
      </c>
      <c r="H26" s="39">
        <v>7984</v>
      </c>
      <c r="I26" s="36">
        <v>4432</v>
      </c>
      <c r="J26" s="37">
        <f t="shared" si="6"/>
        <v>0.55511022044088176</v>
      </c>
      <c r="K26" s="38">
        <f t="shared" si="0"/>
        <v>9215</v>
      </c>
    </row>
    <row r="27" spans="1:11" s="31" customFormat="1" ht="19.5" x14ac:dyDescent="0.25">
      <c r="A27" s="40" t="s">
        <v>37</v>
      </c>
      <c r="B27" s="39">
        <v>31624</v>
      </c>
      <c r="C27" s="36">
        <v>20408</v>
      </c>
      <c r="D27" s="37">
        <f t="shared" si="4"/>
        <v>0.6453326587401973</v>
      </c>
      <c r="E27" s="39">
        <v>16459</v>
      </c>
      <c r="F27" s="36">
        <v>10567</v>
      </c>
      <c r="G27" s="37">
        <f t="shared" si="5"/>
        <v>0.64201956376450575</v>
      </c>
      <c r="H27" s="39">
        <v>15165</v>
      </c>
      <c r="I27" s="36">
        <v>9841</v>
      </c>
      <c r="J27" s="37">
        <f t="shared" si="6"/>
        <v>0.6489284536762282</v>
      </c>
      <c r="K27" s="38">
        <f t="shared" si="0"/>
        <v>20408</v>
      </c>
    </row>
    <row r="28" spans="1:11" s="31" customFormat="1" ht="19.5" x14ac:dyDescent="0.25">
      <c r="A28" s="40" t="s">
        <v>38</v>
      </c>
      <c r="B28" s="39">
        <v>9373</v>
      </c>
      <c r="C28" s="36">
        <v>5991</v>
      </c>
      <c r="D28" s="37">
        <f t="shared" si="4"/>
        <v>0.63917635762295955</v>
      </c>
      <c r="E28" s="39">
        <v>4908</v>
      </c>
      <c r="F28" s="36">
        <v>3105</v>
      </c>
      <c r="G28" s="37">
        <f t="shared" si="5"/>
        <v>0.63264058679706603</v>
      </c>
      <c r="H28" s="39">
        <v>4465</v>
      </c>
      <c r="I28" s="36">
        <v>2886</v>
      </c>
      <c r="J28" s="37">
        <f t="shared" si="6"/>
        <v>0.64636058230683091</v>
      </c>
      <c r="K28" s="38">
        <f t="shared" si="0"/>
        <v>5991</v>
      </c>
    </row>
    <row r="29" spans="1:11" s="31" customFormat="1" ht="19.5" x14ac:dyDescent="0.25">
      <c r="A29" s="40" t="s">
        <v>39</v>
      </c>
      <c r="B29" s="39">
        <v>15151</v>
      </c>
      <c r="C29" s="36">
        <v>8566</v>
      </c>
      <c r="D29" s="37">
        <f t="shared" si="4"/>
        <v>0.56537522275757379</v>
      </c>
      <c r="E29" s="39">
        <v>7874</v>
      </c>
      <c r="F29" s="36">
        <v>4447</v>
      </c>
      <c r="G29" s="37">
        <f t="shared" si="5"/>
        <v>0.56477012954025907</v>
      </c>
      <c r="H29" s="39">
        <v>7277</v>
      </c>
      <c r="I29" s="36">
        <v>4119</v>
      </c>
      <c r="J29" s="37">
        <f t="shared" si="6"/>
        <v>0.56602995740002748</v>
      </c>
      <c r="K29" s="38">
        <f t="shared" si="0"/>
        <v>8566</v>
      </c>
    </row>
    <row r="30" spans="1:11" s="31" customFormat="1" ht="19.5" x14ac:dyDescent="0.25">
      <c r="A30" s="40" t="s">
        <v>40</v>
      </c>
      <c r="B30" s="39">
        <v>4948</v>
      </c>
      <c r="C30" s="36">
        <v>2536</v>
      </c>
      <c r="D30" s="37">
        <f t="shared" si="4"/>
        <v>0.51253031527890058</v>
      </c>
      <c r="E30" s="39">
        <v>2653</v>
      </c>
      <c r="F30" s="36">
        <v>1364</v>
      </c>
      <c r="G30" s="37">
        <f t="shared" si="5"/>
        <v>0.51413494157557482</v>
      </c>
      <c r="H30" s="39">
        <v>2295</v>
      </c>
      <c r="I30" s="36">
        <v>1172</v>
      </c>
      <c r="J30" s="37">
        <f t="shared" si="6"/>
        <v>0.51067538126361656</v>
      </c>
      <c r="K30" s="38">
        <f t="shared" si="0"/>
        <v>2536</v>
      </c>
    </row>
    <row r="31" spans="1:11" s="31" customFormat="1" ht="19.5" x14ac:dyDescent="0.25">
      <c r="A31" s="40" t="s">
        <v>41</v>
      </c>
      <c r="B31" s="39">
        <v>13909</v>
      </c>
      <c r="C31" s="36">
        <v>11251</v>
      </c>
      <c r="D31" s="37">
        <f t="shared" si="4"/>
        <v>0.80890071176935796</v>
      </c>
      <c r="E31" s="39">
        <v>7179</v>
      </c>
      <c r="F31" s="36">
        <v>5803</v>
      </c>
      <c r="G31" s="37">
        <f t="shared" si="5"/>
        <v>0.80832985095417187</v>
      </c>
      <c r="H31" s="39">
        <v>6730</v>
      </c>
      <c r="I31" s="36">
        <v>5448</v>
      </c>
      <c r="J31" s="37">
        <f t="shared" si="6"/>
        <v>0.80950965824665677</v>
      </c>
      <c r="K31" s="38">
        <f t="shared" si="0"/>
        <v>11251</v>
      </c>
    </row>
    <row r="32" spans="1:11" s="31" customFormat="1" ht="19.5" x14ac:dyDescent="0.25">
      <c r="A32" s="40" t="s">
        <v>42</v>
      </c>
      <c r="B32" s="39">
        <v>30394</v>
      </c>
      <c r="C32" s="36">
        <v>21651</v>
      </c>
      <c r="D32" s="37">
        <f t="shared" si="4"/>
        <v>0.71234454168585903</v>
      </c>
      <c r="E32" s="39">
        <v>15654</v>
      </c>
      <c r="F32" s="36">
        <v>11145</v>
      </c>
      <c r="G32" s="37">
        <f t="shared" si="5"/>
        <v>0.71195860482943651</v>
      </c>
      <c r="H32" s="39">
        <v>14740</v>
      </c>
      <c r="I32" s="36">
        <v>10506</v>
      </c>
      <c r="J32" s="37">
        <f t="shared" si="6"/>
        <v>0.71275440976933513</v>
      </c>
      <c r="K32" s="38">
        <f t="shared" si="0"/>
        <v>21651</v>
      </c>
    </row>
    <row r="33" spans="1:11" s="31" customFormat="1" ht="19.5" x14ac:dyDescent="0.25">
      <c r="A33" s="40" t="s">
        <v>43</v>
      </c>
      <c r="B33" s="39">
        <v>13043</v>
      </c>
      <c r="C33" s="36">
        <v>10374</v>
      </c>
      <c r="D33" s="37">
        <f t="shared" si="4"/>
        <v>0.79536916353599629</v>
      </c>
      <c r="E33" s="39">
        <v>6761</v>
      </c>
      <c r="F33" s="36">
        <v>5311</v>
      </c>
      <c r="G33" s="37">
        <f t="shared" si="5"/>
        <v>0.78553468421831085</v>
      </c>
      <c r="H33" s="39">
        <v>6282</v>
      </c>
      <c r="I33" s="36">
        <v>5063</v>
      </c>
      <c r="J33" s="37">
        <f t="shared" si="6"/>
        <v>0.80595351798790194</v>
      </c>
      <c r="K33" s="38">
        <f t="shared" si="0"/>
        <v>10374</v>
      </c>
    </row>
    <row r="34" spans="1:11" s="31" customFormat="1" ht="19.5" x14ac:dyDescent="0.25">
      <c r="A34" s="40" t="s">
        <v>44</v>
      </c>
      <c r="B34" s="39">
        <v>6204</v>
      </c>
      <c r="C34" s="36">
        <v>2443</v>
      </c>
      <c r="D34" s="37">
        <f t="shared" si="4"/>
        <v>0.39377820760799487</v>
      </c>
      <c r="E34" s="39">
        <v>3230</v>
      </c>
      <c r="F34" s="36">
        <v>1262</v>
      </c>
      <c r="G34" s="37">
        <f t="shared" si="5"/>
        <v>0.3907120743034056</v>
      </c>
      <c r="H34" s="39">
        <v>2974</v>
      </c>
      <c r="I34" s="36">
        <v>1181</v>
      </c>
      <c r="J34" s="37">
        <f t="shared" si="6"/>
        <v>0.39710827168796237</v>
      </c>
      <c r="K34" s="38">
        <f t="shared" si="0"/>
        <v>2443</v>
      </c>
    </row>
    <row r="35" spans="1:11" s="31" customFormat="1" ht="19.5" x14ac:dyDescent="0.25">
      <c r="A35" s="40" t="s">
        <v>45</v>
      </c>
      <c r="B35" s="39">
        <v>730</v>
      </c>
      <c r="C35" s="36">
        <v>300</v>
      </c>
      <c r="D35" s="37">
        <f t="shared" si="4"/>
        <v>0.41095890410958902</v>
      </c>
      <c r="E35" s="39">
        <v>391</v>
      </c>
      <c r="F35" s="36">
        <v>162</v>
      </c>
      <c r="G35" s="37">
        <f t="shared" si="5"/>
        <v>0.41432225063938621</v>
      </c>
      <c r="H35" s="39">
        <v>339</v>
      </c>
      <c r="I35" s="36">
        <v>138</v>
      </c>
      <c r="J35" s="37">
        <f t="shared" si="6"/>
        <v>0.40707964601769914</v>
      </c>
      <c r="K35" s="38">
        <f t="shared" si="0"/>
        <v>300</v>
      </c>
    </row>
    <row r="36" spans="1:11" s="31" customFormat="1" x14ac:dyDescent="0.25">
      <c r="A36" s="45" t="s">
        <v>54</v>
      </c>
      <c r="B36" s="46"/>
      <c r="C36" s="47"/>
      <c r="D36" s="47"/>
      <c r="E36" s="47"/>
      <c r="F36" s="47"/>
      <c r="G36" s="47"/>
      <c r="H36" s="47"/>
      <c r="I36" s="47"/>
      <c r="J36" s="47"/>
    </row>
    <row r="37" spans="1:11" s="31" customFormat="1" x14ac:dyDescent="0.25">
      <c r="A37" s="48" t="s">
        <v>47</v>
      </c>
      <c r="B37" s="54" t="s">
        <v>48</v>
      </c>
      <c r="C37" s="54"/>
      <c r="D37" s="54"/>
      <c r="E37" s="54"/>
      <c r="F37" s="54"/>
      <c r="G37" s="54"/>
      <c r="H37" s="54"/>
      <c r="I37" s="54"/>
      <c r="J37" s="54"/>
    </row>
    <row r="38" spans="1:11" s="31" customFormat="1" x14ac:dyDescent="0.25">
      <c r="A38" s="47">
        <v>2</v>
      </c>
      <c r="B38" s="54" t="s">
        <v>49</v>
      </c>
      <c r="C38" s="54"/>
      <c r="D38" s="54"/>
      <c r="E38" s="54"/>
      <c r="F38" s="54"/>
      <c r="G38" s="54"/>
      <c r="H38" s="54"/>
      <c r="I38" s="54"/>
      <c r="J38" s="54"/>
    </row>
  </sheetData>
  <mergeCells count="11">
    <mergeCell ref="A6:J6"/>
    <mergeCell ref="L7:L12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scale="91" fitToWidth="0" fitToHeight="0" orientation="portrait" horizontalDpi="0" verticalDpi="0" copies="0"/>
  <headerFooter alignWithMargins="0"/>
  <colBreaks count="1" manualBreakCount="1">
    <brk id="1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"/>
  <sheetViews>
    <sheetView workbookViewId="0"/>
  </sheetViews>
  <sheetFormatPr defaultRowHeight="16.5" x14ac:dyDescent="0.25"/>
  <cols>
    <col min="1" max="1" width="8.5" style="31" customWidth="1"/>
    <col min="2" max="2" width="10.875" style="31" customWidth="1"/>
    <col min="3" max="3" width="10" style="31" customWidth="1"/>
    <col min="4" max="4" width="9" style="31" customWidth="1"/>
    <col min="5" max="6" width="9.875" style="31" customWidth="1"/>
    <col min="7" max="7" width="8.25" style="31" customWidth="1"/>
    <col min="8" max="8" width="9.625" style="31" customWidth="1"/>
    <col min="9" max="9" width="9.25" style="31" customWidth="1"/>
    <col min="10" max="10" width="9" style="31" customWidth="1"/>
    <col min="11" max="11" width="8.5" style="31" customWidth="1"/>
    <col min="12" max="12" width="9.875" style="31" customWidth="1"/>
    <col min="13" max="1024" width="8.5" style="31" customWidth="1"/>
    <col min="1025" max="1025" width="9" customWidth="1"/>
  </cols>
  <sheetData>
    <row r="1" spans="1:12" ht="25.5" customHeight="1" x14ac:dyDescent="0.2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</row>
    <row r="2" spans="1:12" x14ac:dyDescent="0.25">
      <c r="A2" s="50" t="s">
        <v>57</v>
      </c>
      <c r="B2" s="50"/>
      <c r="C2" s="50"/>
      <c r="D2" s="50"/>
      <c r="E2" s="50"/>
      <c r="F2" s="50"/>
      <c r="G2" s="50"/>
      <c r="H2" s="50"/>
      <c r="I2" s="50"/>
      <c r="J2" s="50"/>
    </row>
    <row r="3" spans="1:12" x14ac:dyDescent="0.25">
      <c r="A3" s="51" t="s">
        <v>2</v>
      </c>
      <c r="B3" s="51" t="s">
        <v>3</v>
      </c>
      <c r="C3" s="51"/>
      <c r="D3" s="51"/>
      <c r="E3" s="51" t="s">
        <v>4</v>
      </c>
      <c r="F3" s="51"/>
      <c r="G3" s="51"/>
      <c r="H3" s="51" t="s">
        <v>5</v>
      </c>
      <c r="I3" s="51"/>
      <c r="J3" s="51"/>
    </row>
    <row r="4" spans="1:12" ht="42.75" customHeight="1" x14ac:dyDescent="0.25">
      <c r="A4" s="51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2" ht="19.5" x14ac:dyDescent="0.25">
      <c r="A5" s="35" t="s">
        <v>15</v>
      </c>
      <c r="B5" s="36">
        <f>SUM(B7:B12)</f>
        <v>1260086</v>
      </c>
      <c r="C5" s="36">
        <f>SUM(C7:C12)</f>
        <v>748051</v>
      </c>
      <c r="D5" s="37">
        <f>C5/B5</f>
        <v>0.59365075082176932</v>
      </c>
      <c r="E5" s="36">
        <f>SUM(E7:E12)</f>
        <v>652666</v>
      </c>
      <c r="F5" s="36">
        <f>SUM(F7:F12)</f>
        <v>385712</v>
      </c>
      <c r="G5" s="37">
        <f>F5/E5</f>
        <v>0.59097915319627492</v>
      </c>
      <c r="H5" s="36">
        <f>SUM(H7:H12)</f>
        <v>607420</v>
      </c>
      <c r="I5" s="36">
        <f>SUM(I7:I12)</f>
        <v>362339</v>
      </c>
      <c r="J5" s="37">
        <f>I5/H5</f>
        <v>0.5965213526061045</v>
      </c>
    </row>
    <row r="6" spans="1:12" ht="19.5" x14ac:dyDescent="0.25">
      <c r="A6" s="52" t="s">
        <v>16</v>
      </c>
      <c r="B6" s="52"/>
      <c r="C6" s="52"/>
      <c r="D6" s="52"/>
      <c r="E6" s="52"/>
      <c r="F6" s="52"/>
      <c r="G6" s="52"/>
      <c r="H6" s="52"/>
      <c r="I6" s="52"/>
      <c r="J6" s="52"/>
    </row>
    <row r="7" spans="1:12" ht="19.5" x14ac:dyDescent="0.25">
      <c r="A7" s="35" t="s">
        <v>17</v>
      </c>
      <c r="B7" s="39">
        <v>183442</v>
      </c>
      <c r="C7" s="36">
        <f>20588+414+617+6</f>
        <v>21625</v>
      </c>
      <c r="D7" s="37">
        <f t="shared" ref="D7:D12" si="0">C7/B7</f>
        <v>0.11788467199441785</v>
      </c>
      <c r="E7" s="39">
        <v>95090</v>
      </c>
      <c r="F7" s="36">
        <f>11985+0+5+0</f>
        <v>11990</v>
      </c>
      <c r="G7" s="37">
        <f t="shared" ref="G7:G12" si="1">F7/E7</f>
        <v>0.12609107161636343</v>
      </c>
      <c r="H7" s="39">
        <v>88352</v>
      </c>
      <c r="I7" s="36">
        <f>9631+0+4</f>
        <v>9635</v>
      </c>
      <c r="J7" s="37">
        <f t="shared" ref="J7:J12" si="2">I7/H7</f>
        <v>0.10905242665700833</v>
      </c>
      <c r="K7" s="56">
        <f t="shared" ref="K7:K12" si="3">E7+H7</f>
        <v>183442</v>
      </c>
      <c r="L7" s="55"/>
    </row>
    <row r="8" spans="1:12" ht="19.5" x14ac:dyDescent="0.25">
      <c r="A8" s="35" t="s">
        <v>18</v>
      </c>
      <c r="B8" s="39">
        <v>210181</v>
      </c>
      <c r="C8" s="36">
        <f>105606+1953+2081+28</f>
        <v>109668</v>
      </c>
      <c r="D8" s="37">
        <f t="shared" si="0"/>
        <v>0.52177884775503014</v>
      </c>
      <c r="E8" s="39">
        <v>108888</v>
      </c>
      <c r="F8" s="36">
        <f>56776+5+60+2</f>
        <v>56843</v>
      </c>
      <c r="G8" s="37">
        <f t="shared" si="1"/>
        <v>0.52203181250459185</v>
      </c>
      <c r="H8" s="39">
        <v>101293</v>
      </c>
      <c r="I8" s="36">
        <f>52773+3+49</f>
        <v>52825</v>
      </c>
      <c r="J8" s="37">
        <f t="shared" si="2"/>
        <v>0.52150691558153084</v>
      </c>
      <c r="K8" s="56">
        <f t="shared" si="3"/>
        <v>210181</v>
      </c>
      <c r="L8" s="55"/>
    </row>
    <row r="9" spans="1:12" ht="19.5" x14ac:dyDescent="0.25">
      <c r="A9" s="35" t="s">
        <v>19</v>
      </c>
      <c r="B9" s="39">
        <v>216300</v>
      </c>
      <c r="C9" s="36">
        <f>119855+3005+7120+158</f>
        <v>130138</v>
      </c>
      <c r="D9" s="37">
        <f t="shared" si="0"/>
        <v>0.60165510864539995</v>
      </c>
      <c r="E9" s="39">
        <v>112410</v>
      </c>
      <c r="F9" s="36">
        <f>66408+13+81+0</f>
        <v>66502</v>
      </c>
      <c r="G9" s="37">
        <f t="shared" si="1"/>
        <v>0.59160217062538922</v>
      </c>
      <c r="H9" s="39">
        <v>103890</v>
      </c>
      <c r="I9" s="36">
        <f>63564+9+63</f>
        <v>63636</v>
      </c>
      <c r="J9" s="37">
        <f t="shared" si="2"/>
        <v>0.61253248628356916</v>
      </c>
      <c r="K9" s="56">
        <f t="shared" si="3"/>
        <v>216300</v>
      </c>
      <c r="L9" s="55"/>
    </row>
    <row r="10" spans="1:12" ht="19.5" x14ac:dyDescent="0.25">
      <c r="A10" s="35" t="s">
        <v>20</v>
      </c>
      <c r="B10" s="39">
        <v>214516</v>
      </c>
      <c r="C10" s="36">
        <f>117082+4747+18453+459</f>
        <v>140741</v>
      </c>
      <c r="D10" s="37">
        <f t="shared" si="0"/>
        <v>0.65608625930000564</v>
      </c>
      <c r="E10" s="39">
        <v>110720</v>
      </c>
      <c r="F10" s="36">
        <f>71964+13+118+0</f>
        <v>72095</v>
      </c>
      <c r="G10" s="37">
        <f t="shared" si="1"/>
        <v>0.65114703757225434</v>
      </c>
      <c r="H10" s="39">
        <v>103796</v>
      </c>
      <c r="I10" s="36">
        <f>68549+8+89</f>
        <v>68646</v>
      </c>
      <c r="J10" s="37">
        <f t="shared" si="2"/>
        <v>0.6613549655092682</v>
      </c>
      <c r="K10" s="56">
        <f t="shared" si="3"/>
        <v>214516</v>
      </c>
      <c r="L10" s="55"/>
    </row>
    <row r="11" spans="1:12" ht="19.5" x14ac:dyDescent="0.25">
      <c r="A11" s="35" t="s">
        <v>21</v>
      </c>
      <c r="B11" s="39">
        <v>197960</v>
      </c>
      <c r="C11" s="36">
        <f>140863+6533+30738+470</f>
        <v>178604</v>
      </c>
      <c r="D11" s="37">
        <f t="shared" si="0"/>
        <v>0.90222267124671651</v>
      </c>
      <c r="E11" s="39">
        <v>102612</v>
      </c>
      <c r="F11" s="36">
        <f>91995+15+108+0</f>
        <v>92118</v>
      </c>
      <c r="G11" s="37">
        <f t="shared" si="1"/>
        <v>0.89773125950181265</v>
      </c>
      <c r="H11" s="39">
        <v>95348</v>
      </c>
      <c r="I11" s="36">
        <f>86361+12+113</f>
        <v>86486</v>
      </c>
      <c r="J11" s="37">
        <f t="shared" si="2"/>
        <v>0.90705625707933046</v>
      </c>
      <c r="K11" s="56">
        <f t="shared" si="3"/>
        <v>197960</v>
      </c>
      <c r="L11" s="55"/>
    </row>
    <row r="12" spans="1:12" ht="19.5" x14ac:dyDescent="0.25">
      <c r="A12" s="35" t="s">
        <v>22</v>
      </c>
      <c r="B12" s="39">
        <v>237687</v>
      </c>
      <c r="C12" s="36">
        <f>126224+6490+34167+394</f>
        <v>167275</v>
      </c>
      <c r="D12" s="37">
        <f t="shared" si="0"/>
        <v>0.7037616697589687</v>
      </c>
      <c r="E12" s="39">
        <v>122946</v>
      </c>
      <c r="F12" s="36">
        <f>86015+12+137+0</f>
        <v>86164</v>
      </c>
      <c r="G12" s="37">
        <f t="shared" si="1"/>
        <v>0.70082800579116034</v>
      </c>
      <c r="H12" s="39">
        <v>114741</v>
      </c>
      <c r="I12" s="36">
        <f>80963+27+121</f>
        <v>81111</v>
      </c>
      <c r="J12" s="37">
        <f t="shared" si="2"/>
        <v>0.70690511674118228</v>
      </c>
      <c r="K12" s="56">
        <f t="shared" si="3"/>
        <v>237687</v>
      </c>
      <c r="L12" s="55"/>
    </row>
    <row r="13" spans="1:12" s="31" customFormat="1" ht="19.5" x14ac:dyDescent="0.25">
      <c r="A13" s="53" t="s">
        <v>23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2" s="31" customFormat="1" ht="19.5" x14ac:dyDescent="0.25">
      <c r="A14" s="40" t="s">
        <v>24</v>
      </c>
      <c r="B14" s="39">
        <f t="shared" ref="B14:B35" si="4">E14+H14</f>
        <v>199367</v>
      </c>
      <c r="C14" s="36">
        <f t="shared" ref="C14:C35" si="5">F14+I14</f>
        <v>126152</v>
      </c>
      <c r="D14" s="37">
        <f t="shared" ref="D14:D35" si="6">C14/B14</f>
        <v>0.63276269392627671</v>
      </c>
      <c r="E14" s="39">
        <v>102988</v>
      </c>
      <c r="F14" s="36">
        <v>64662</v>
      </c>
      <c r="G14" s="37">
        <f t="shared" ref="G14:G35" si="7">F14/E14</f>
        <v>0.62785955645317904</v>
      </c>
      <c r="H14" s="39">
        <v>96379</v>
      </c>
      <c r="I14" s="36">
        <v>61490</v>
      </c>
      <c r="J14" s="37">
        <f t="shared" ref="J14:J35" si="8">I14/H14</f>
        <v>0.63800205438944169</v>
      </c>
      <c r="K14" s="56">
        <f t="shared" ref="K14:K35" si="9">E14+H14</f>
        <v>199367</v>
      </c>
    </row>
    <row r="15" spans="1:12" s="31" customFormat="1" ht="19.5" x14ac:dyDescent="0.25">
      <c r="A15" s="40" t="s">
        <v>25</v>
      </c>
      <c r="B15" s="39">
        <f t="shared" si="4"/>
        <v>172244</v>
      </c>
      <c r="C15" s="36">
        <f t="shared" si="5"/>
        <v>87386</v>
      </c>
      <c r="D15" s="37">
        <f t="shared" si="6"/>
        <v>0.50733842688279418</v>
      </c>
      <c r="E15" s="39">
        <v>88710</v>
      </c>
      <c r="F15" s="36">
        <v>45052</v>
      </c>
      <c r="G15" s="37">
        <f t="shared" si="7"/>
        <v>0.50785706233795513</v>
      </c>
      <c r="H15" s="39">
        <v>83534</v>
      </c>
      <c r="I15" s="36">
        <v>42334</v>
      </c>
      <c r="J15" s="37">
        <f t="shared" si="8"/>
        <v>0.50678765532597503</v>
      </c>
      <c r="K15" s="56">
        <f t="shared" si="9"/>
        <v>172244</v>
      </c>
    </row>
    <row r="16" spans="1:12" s="31" customFormat="1" ht="19.5" x14ac:dyDescent="0.25">
      <c r="A16" s="40" t="s">
        <v>26</v>
      </c>
      <c r="B16" s="39">
        <f t="shared" si="4"/>
        <v>137952</v>
      </c>
      <c r="C16" s="36">
        <f t="shared" si="5"/>
        <v>76194</v>
      </c>
      <c r="D16" s="37">
        <f t="shared" si="6"/>
        <v>0.5523225469728601</v>
      </c>
      <c r="E16" s="39">
        <v>71578</v>
      </c>
      <c r="F16" s="36">
        <v>39260</v>
      </c>
      <c r="G16" s="37">
        <f t="shared" si="7"/>
        <v>0.54849255357791504</v>
      </c>
      <c r="H16" s="39">
        <v>66374</v>
      </c>
      <c r="I16" s="36">
        <v>36934</v>
      </c>
      <c r="J16" s="37">
        <f t="shared" si="8"/>
        <v>0.55645282791454487</v>
      </c>
      <c r="K16" s="56">
        <f t="shared" si="9"/>
        <v>137952</v>
      </c>
    </row>
    <row r="17" spans="1:11" s="31" customFormat="1" ht="19.5" x14ac:dyDescent="0.25">
      <c r="A17" s="40" t="s">
        <v>27</v>
      </c>
      <c r="B17" s="39">
        <f t="shared" si="4"/>
        <v>169703</v>
      </c>
      <c r="C17" s="36">
        <f t="shared" si="5"/>
        <v>103159</v>
      </c>
      <c r="D17" s="37">
        <f t="shared" si="6"/>
        <v>0.60787964856248855</v>
      </c>
      <c r="E17" s="39">
        <v>88142</v>
      </c>
      <c r="F17" s="36">
        <v>53163</v>
      </c>
      <c r="G17" s="37">
        <f t="shared" si="7"/>
        <v>0.60315173243175779</v>
      </c>
      <c r="H17" s="39">
        <v>81561</v>
      </c>
      <c r="I17" s="36">
        <v>49996</v>
      </c>
      <c r="J17" s="37">
        <f t="shared" si="8"/>
        <v>0.61298905113963786</v>
      </c>
      <c r="K17" s="56">
        <f t="shared" si="9"/>
        <v>169703</v>
      </c>
    </row>
    <row r="18" spans="1:11" s="31" customFormat="1" ht="19.5" x14ac:dyDescent="0.25">
      <c r="A18" s="40" t="s">
        <v>28</v>
      </c>
      <c r="B18" s="39">
        <f t="shared" si="4"/>
        <v>94986</v>
      </c>
      <c r="C18" s="36">
        <f t="shared" si="5"/>
        <v>66458</v>
      </c>
      <c r="D18" s="37">
        <f t="shared" si="6"/>
        <v>0.69966100267407827</v>
      </c>
      <c r="E18" s="39">
        <v>49125</v>
      </c>
      <c r="F18" s="36">
        <v>34356</v>
      </c>
      <c r="G18" s="37">
        <f t="shared" si="7"/>
        <v>0.69935877862595419</v>
      </c>
      <c r="H18" s="39">
        <v>45861</v>
      </c>
      <c r="I18" s="36">
        <v>32102</v>
      </c>
      <c r="J18" s="37">
        <f t="shared" si="8"/>
        <v>0.69998473648633919</v>
      </c>
      <c r="K18" s="56">
        <f t="shared" si="9"/>
        <v>94986</v>
      </c>
    </row>
    <row r="19" spans="1:11" s="31" customFormat="1" ht="19.5" x14ac:dyDescent="0.25">
      <c r="A19" s="40" t="s">
        <v>29</v>
      </c>
      <c r="B19" s="39">
        <f t="shared" si="4"/>
        <v>134724</v>
      </c>
      <c r="C19" s="36">
        <f t="shared" si="5"/>
        <v>83447</v>
      </c>
      <c r="D19" s="37">
        <f t="shared" si="6"/>
        <v>0.61939223894777473</v>
      </c>
      <c r="E19" s="39">
        <v>69812</v>
      </c>
      <c r="F19" s="36">
        <v>42944</v>
      </c>
      <c r="G19" s="37">
        <f t="shared" si="7"/>
        <v>0.61513779865925633</v>
      </c>
      <c r="H19" s="39">
        <v>64912</v>
      </c>
      <c r="I19" s="36">
        <v>40503</v>
      </c>
      <c r="J19" s="37">
        <f t="shared" si="8"/>
        <v>0.62396783337441464</v>
      </c>
      <c r="K19" s="56">
        <f t="shared" si="9"/>
        <v>134724</v>
      </c>
    </row>
    <row r="20" spans="1:11" s="31" customFormat="1" ht="19.5" x14ac:dyDescent="0.25">
      <c r="A20" s="40" t="s">
        <v>30</v>
      </c>
      <c r="B20" s="39">
        <f t="shared" si="4"/>
        <v>21179</v>
      </c>
      <c r="C20" s="36">
        <f t="shared" si="5"/>
        <v>12891</v>
      </c>
      <c r="D20" s="37">
        <f t="shared" si="6"/>
        <v>0.60866896454034658</v>
      </c>
      <c r="E20" s="39">
        <v>11100</v>
      </c>
      <c r="F20" s="36">
        <v>6766</v>
      </c>
      <c r="G20" s="37">
        <f t="shared" si="7"/>
        <v>0.60954954954954954</v>
      </c>
      <c r="H20" s="39">
        <v>10079</v>
      </c>
      <c r="I20" s="36">
        <v>6125</v>
      </c>
      <c r="J20" s="37">
        <f t="shared" si="8"/>
        <v>0.60769917650560568</v>
      </c>
      <c r="K20" s="56">
        <f t="shared" si="9"/>
        <v>21179</v>
      </c>
    </row>
    <row r="21" spans="1:11" s="31" customFormat="1" ht="19.5" x14ac:dyDescent="0.25">
      <c r="A21" s="40" t="s">
        <v>31</v>
      </c>
      <c r="B21" s="39">
        <f t="shared" si="4"/>
        <v>36595</v>
      </c>
      <c r="C21" s="36">
        <f t="shared" si="5"/>
        <v>22764</v>
      </c>
      <c r="D21" s="37">
        <f t="shared" si="6"/>
        <v>0.62205219292253044</v>
      </c>
      <c r="E21" s="39">
        <v>18888</v>
      </c>
      <c r="F21" s="36">
        <v>11587</v>
      </c>
      <c r="G21" s="37">
        <f t="shared" si="7"/>
        <v>0.61345828038966543</v>
      </c>
      <c r="H21" s="39">
        <v>17707</v>
      </c>
      <c r="I21" s="36">
        <v>11177</v>
      </c>
      <c r="J21" s="37">
        <f t="shared" si="8"/>
        <v>0.63121929180550063</v>
      </c>
      <c r="K21" s="56">
        <f t="shared" si="9"/>
        <v>36595</v>
      </c>
    </row>
    <row r="22" spans="1:11" s="31" customFormat="1" ht="19.5" x14ac:dyDescent="0.25">
      <c r="A22" s="40" t="s">
        <v>32</v>
      </c>
      <c r="B22" s="39">
        <f t="shared" si="4"/>
        <v>28260</v>
      </c>
      <c r="C22" s="36">
        <f t="shared" si="5"/>
        <v>16768</v>
      </c>
      <c r="D22" s="37">
        <f t="shared" si="6"/>
        <v>0.59334748761500355</v>
      </c>
      <c r="E22" s="39">
        <v>14574</v>
      </c>
      <c r="F22" s="36">
        <v>8602</v>
      </c>
      <c r="G22" s="37">
        <f t="shared" si="7"/>
        <v>0.59022917524358443</v>
      </c>
      <c r="H22" s="39">
        <v>13686</v>
      </c>
      <c r="I22" s="36">
        <v>8166</v>
      </c>
      <c r="J22" s="37">
        <f t="shared" si="8"/>
        <v>0.59666812801402891</v>
      </c>
      <c r="K22" s="56">
        <f t="shared" si="9"/>
        <v>28260</v>
      </c>
    </row>
    <row r="23" spans="1:11" s="31" customFormat="1" ht="19.5" x14ac:dyDescent="0.25">
      <c r="A23" s="40" t="s">
        <v>33</v>
      </c>
      <c r="B23" s="39">
        <f t="shared" si="4"/>
        <v>68367</v>
      </c>
      <c r="C23" s="36">
        <f t="shared" si="5"/>
        <v>39801</v>
      </c>
      <c r="D23" s="37">
        <f t="shared" si="6"/>
        <v>0.58216683487647547</v>
      </c>
      <c r="E23" s="39">
        <v>35631</v>
      </c>
      <c r="F23" s="36">
        <v>20665</v>
      </c>
      <c r="G23" s="37">
        <f t="shared" si="7"/>
        <v>0.57997249586034638</v>
      </c>
      <c r="H23" s="39">
        <v>32736</v>
      </c>
      <c r="I23" s="36">
        <v>19136</v>
      </c>
      <c r="J23" s="37">
        <f t="shared" si="8"/>
        <v>0.58455522971652008</v>
      </c>
      <c r="K23" s="56">
        <f t="shared" si="9"/>
        <v>68367</v>
      </c>
    </row>
    <row r="24" spans="1:11" s="31" customFormat="1" ht="19.5" x14ac:dyDescent="0.25">
      <c r="A24" s="40" t="s">
        <v>34</v>
      </c>
      <c r="B24" s="39">
        <f t="shared" si="4"/>
        <v>19802</v>
      </c>
      <c r="C24" s="36">
        <f t="shared" si="5"/>
        <v>13037</v>
      </c>
      <c r="D24" s="37">
        <f t="shared" si="6"/>
        <v>0.65836784163215833</v>
      </c>
      <c r="E24" s="39">
        <v>10301</v>
      </c>
      <c r="F24" s="36">
        <v>6764</v>
      </c>
      <c r="G24" s="37">
        <f t="shared" si="7"/>
        <v>0.65663527812833711</v>
      </c>
      <c r="H24" s="39">
        <v>9501</v>
      </c>
      <c r="I24" s="36">
        <v>6273</v>
      </c>
      <c r="J24" s="37">
        <f t="shared" si="8"/>
        <v>0.66024628986422484</v>
      </c>
      <c r="K24" s="56">
        <f t="shared" si="9"/>
        <v>19802</v>
      </c>
    </row>
    <row r="25" spans="1:11" s="31" customFormat="1" ht="19.5" x14ac:dyDescent="0.25">
      <c r="A25" s="40" t="s">
        <v>35</v>
      </c>
      <c r="B25" s="39">
        <f t="shared" si="4"/>
        <v>29334</v>
      </c>
      <c r="C25" s="36">
        <f t="shared" si="5"/>
        <v>15007</v>
      </c>
      <c r="D25" s="37">
        <f t="shared" si="6"/>
        <v>0.51159064566714396</v>
      </c>
      <c r="E25" s="39">
        <v>15076</v>
      </c>
      <c r="F25" s="36">
        <v>7771</v>
      </c>
      <c r="G25" s="37">
        <f t="shared" si="7"/>
        <v>0.51545502785884845</v>
      </c>
      <c r="H25" s="39">
        <v>14258</v>
      </c>
      <c r="I25" s="36">
        <v>7236</v>
      </c>
      <c r="J25" s="37">
        <f t="shared" si="8"/>
        <v>0.50750455884415768</v>
      </c>
      <c r="K25" s="56">
        <f t="shared" si="9"/>
        <v>29334</v>
      </c>
    </row>
    <row r="26" spans="1:11" s="31" customFormat="1" ht="19.5" x14ac:dyDescent="0.25">
      <c r="A26" s="40" t="s">
        <v>36</v>
      </c>
      <c r="B26" s="39">
        <f t="shared" si="4"/>
        <v>17659</v>
      </c>
      <c r="C26" s="36">
        <f t="shared" si="5"/>
        <v>7232</v>
      </c>
      <c r="D26" s="37">
        <f t="shared" si="6"/>
        <v>0.40953621382864264</v>
      </c>
      <c r="E26" s="39">
        <v>9206</v>
      </c>
      <c r="F26" s="36">
        <v>3728</v>
      </c>
      <c r="G26" s="37">
        <f t="shared" si="7"/>
        <v>0.40495329133174018</v>
      </c>
      <c r="H26" s="39">
        <v>8453</v>
      </c>
      <c r="I26" s="36">
        <v>3504</v>
      </c>
      <c r="J26" s="37">
        <f t="shared" si="8"/>
        <v>0.41452738672660594</v>
      </c>
      <c r="K26" s="56">
        <f t="shared" si="9"/>
        <v>17659</v>
      </c>
    </row>
    <row r="27" spans="1:11" s="31" customFormat="1" ht="19.5" x14ac:dyDescent="0.25">
      <c r="A27" s="40" t="s">
        <v>37</v>
      </c>
      <c r="B27" s="39">
        <f t="shared" si="4"/>
        <v>33007</v>
      </c>
      <c r="C27" s="36">
        <f t="shared" si="5"/>
        <v>17540</v>
      </c>
      <c r="D27" s="37">
        <f t="shared" si="6"/>
        <v>0.53140242978762076</v>
      </c>
      <c r="E27" s="39">
        <v>17291</v>
      </c>
      <c r="F27" s="36">
        <v>9130</v>
      </c>
      <c r="G27" s="37">
        <f t="shared" si="7"/>
        <v>0.5280203574113701</v>
      </c>
      <c r="H27" s="39">
        <v>15716</v>
      </c>
      <c r="I27" s="36">
        <v>8410</v>
      </c>
      <c r="J27" s="37">
        <f t="shared" si="8"/>
        <v>0.53512344107915499</v>
      </c>
      <c r="K27" s="56">
        <f t="shared" si="9"/>
        <v>33007</v>
      </c>
    </row>
    <row r="28" spans="1:11" s="31" customFormat="1" ht="19.5" x14ac:dyDescent="0.25">
      <c r="A28" s="40" t="s">
        <v>38</v>
      </c>
      <c r="B28" s="39">
        <f t="shared" si="4"/>
        <v>9705</v>
      </c>
      <c r="C28" s="36">
        <f t="shared" si="5"/>
        <v>6117</v>
      </c>
      <c r="D28" s="37">
        <f t="shared" si="6"/>
        <v>0.63029366306027823</v>
      </c>
      <c r="E28" s="39">
        <v>5090</v>
      </c>
      <c r="F28" s="36">
        <v>3155</v>
      </c>
      <c r="G28" s="37">
        <f t="shared" si="7"/>
        <v>0.6198428290766208</v>
      </c>
      <c r="H28" s="39">
        <v>4615</v>
      </c>
      <c r="I28" s="36">
        <v>2962</v>
      </c>
      <c r="J28" s="37">
        <f t="shared" si="8"/>
        <v>0.64182015167930662</v>
      </c>
      <c r="K28" s="56">
        <f t="shared" si="9"/>
        <v>9705</v>
      </c>
    </row>
    <row r="29" spans="1:11" s="31" customFormat="1" ht="19.5" x14ac:dyDescent="0.25">
      <c r="A29" s="40" t="s">
        <v>39</v>
      </c>
      <c r="B29" s="39">
        <f t="shared" si="4"/>
        <v>15572</v>
      </c>
      <c r="C29" s="36">
        <f t="shared" si="5"/>
        <v>7845</v>
      </c>
      <c r="D29" s="37">
        <f t="shared" si="6"/>
        <v>0.50378885178525556</v>
      </c>
      <c r="E29" s="39">
        <v>8102</v>
      </c>
      <c r="F29" s="36">
        <v>4080</v>
      </c>
      <c r="G29" s="37">
        <f t="shared" si="7"/>
        <v>0.50357936312021723</v>
      </c>
      <c r="H29" s="39">
        <v>7470</v>
      </c>
      <c r="I29" s="36">
        <v>3765</v>
      </c>
      <c r="J29" s="37">
        <f t="shared" si="8"/>
        <v>0.50401606425702816</v>
      </c>
      <c r="K29" s="56">
        <f t="shared" si="9"/>
        <v>15572</v>
      </c>
    </row>
    <row r="30" spans="1:11" s="31" customFormat="1" ht="19.5" x14ac:dyDescent="0.25">
      <c r="A30" s="40" t="s">
        <v>40</v>
      </c>
      <c r="B30" s="39">
        <f t="shared" si="4"/>
        <v>5116</v>
      </c>
      <c r="C30" s="36">
        <f t="shared" si="5"/>
        <v>2474</v>
      </c>
      <c r="D30" s="37">
        <f t="shared" si="6"/>
        <v>0.48358092259577795</v>
      </c>
      <c r="E30" s="39">
        <v>2735</v>
      </c>
      <c r="F30" s="36">
        <v>1308</v>
      </c>
      <c r="G30" s="37">
        <f t="shared" si="7"/>
        <v>0.47824497257769655</v>
      </c>
      <c r="H30" s="39">
        <v>2381</v>
      </c>
      <c r="I30" s="36">
        <v>1166</v>
      </c>
      <c r="J30" s="37">
        <f t="shared" si="8"/>
        <v>0.48971020579588409</v>
      </c>
      <c r="K30" s="56">
        <f t="shared" si="9"/>
        <v>5116</v>
      </c>
    </row>
    <row r="31" spans="1:11" s="31" customFormat="1" ht="19.5" x14ac:dyDescent="0.25">
      <c r="A31" s="40" t="s">
        <v>41</v>
      </c>
      <c r="B31" s="39">
        <f t="shared" si="4"/>
        <v>14378</v>
      </c>
      <c r="C31" s="36">
        <f t="shared" si="5"/>
        <v>9961</v>
      </c>
      <c r="D31" s="37">
        <f t="shared" si="6"/>
        <v>0.69279454722492695</v>
      </c>
      <c r="E31" s="39">
        <v>7388</v>
      </c>
      <c r="F31" s="36">
        <v>5141</v>
      </c>
      <c r="G31" s="37">
        <f t="shared" si="7"/>
        <v>0.69585814834867354</v>
      </c>
      <c r="H31" s="39">
        <v>6990</v>
      </c>
      <c r="I31" s="36">
        <v>4820</v>
      </c>
      <c r="J31" s="37">
        <f t="shared" si="8"/>
        <v>0.68955650929899859</v>
      </c>
      <c r="K31" s="56">
        <f t="shared" si="9"/>
        <v>14378</v>
      </c>
    </row>
    <row r="32" spans="1:11" s="31" customFormat="1" ht="19.5" x14ac:dyDescent="0.25">
      <c r="A32" s="40" t="s">
        <v>42</v>
      </c>
      <c r="B32" s="39">
        <f t="shared" si="4"/>
        <v>31089</v>
      </c>
      <c r="C32" s="36">
        <f t="shared" si="5"/>
        <v>21543</v>
      </c>
      <c r="D32" s="37">
        <f t="shared" si="6"/>
        <v>0.69294605809128629</v>
      </c>
      <c r="E32" s="39">
        <v>16011</v>
      </c>
      <c r="F32" s="36">
        <v>11197</v>
      </c>
      <c r="G32" s="37">
        <f t="shared" si="7"/>
        <v>0.69933170944975331</v>
      </c>
      <c r="H32" s="39">
        <v>15078</v>
      </c>
      <c r="I32" s="36">
        <v>10346</v>
      </c>
      <c r="J32" s="37">
        <f t="shared" si="8"/>
        <v>0.6861652739090065</v>
      </c>
      <c r="K32" s="56">
        <f t="shared" si="9"/>
        <v>31089</v>
      </c>
    </row>
    <row r="33" spans="1:11" s="31" customFormat="1" ht="19.5" x14ac:dyDescent="0.25">
      <c r="A33" s="40" t="s">
        <v>43</v>
      </c>
      <c r="B33" s="39">
        <f t="shared" si="4"/>
        <v>13523</v>
      </c>
      <c r="C33" s="36">
        <f t="shared" si="5"/>
        <v>9618</v>
      </c>
      <c r="D33" s="37">
        <f t="shared" si="6"/>
        <v>0.71123271463432669</v>
      </c>
      <c r="E33" s="39">
        <v>6979</v>
      </c>
      <c r="F33" s="36">
        <v>4990</v>
      </c>
      <c r="G33" s="37">
        <f t="shared" si="7"/>
        <v>0.71500214930505801</v>
      </c>
      <c r="H33" s="39">
        <v>6544</v>
      </c>
      <c r="I33" s="36">
        <v>4628</v>
      </c>
      <c r="J33" s="37">
        <f t="shared" si="8"/>
        <v>0.70721271393643037</v>
      </c>
      <c r="K33" s="56">
        <f t="shared" si="9"/>
        <v>13523</v>
      </c>
    </row>
    <row r="34" spans="1:11" s="31" customFormat="1" ht="19.5" x14ac:dyDescent="0.25">
      <c r="A34" s="40" t="s">
        <v>44</v>
      </c>
      <c r="B34" s="39">
        <f t="shared" si="4"/>
        <v>6742</v>
      </c>
      <c r="C34" s="36">
        <f t="shared" si="5"/>
        <v>2325</v>
      </c>
      <c r="D34" s="37">
        <f t="shared" si="6"/>
        <v>0.34485315929991101</v>
      </c>
      <c r="E34" s="39">
        <v>3532</v>
      </c>
      <c r="F34" s="36">
        <v>1220</v>
      </c>
      <c r="G34" s="37">
        <f t="shared" si="7"/>
        <v>0.34541336353340885</v>
      </c>
      <c r="H34" s="39">
        <v>3210</v>
      </c>
      <c r="I34" s="36">
        <v>1105</v>
      </c>
      <c r="J34" s="37">
        <f t="shared" si="8"/>
        <v>0.34423676012461057</v>
      </c>
      <c r="K34" s="56">
        <f t="shared" si="9"/>
        <v>6742</v>
      </c>
    </row>
    <row r="35" spans="1:11" s="31" customFormat="1" ht="19.5" x14ac:dyDescent="0.25">
      <c r="A35" s="40" t="s">
        <v>45</v>
      </c>
      <c r="B35" s="39">
        <f t="shared" si="4"/>
        <v>782</v>
      </c>
      <c r="C35" s="36">
        <f t="shared" si="5"/>
        <v>332</v>
      </c>
      <c r="D35" s="37">
        <f t="shared" si="6"/>
        <v>0.42455242966751916</v>
      </c>
      <c r="E35" s="39">
        <v>407</v>
      </c>
      <c r="F35" s="36">
        <v>171</v>
      </c>
      <c r="G35" s="37">
        <f t="shared" si="7"/>
        <v>0.42014742014742013</v>
      </c>
      <c r="H35" s="39">
        <v>375</v>
      </c>
      <c r="I35" s="36">
        <v>161</v>
      </c>
      <c r="J35" s="37">
        <f t="shared" si="8"/>
        <v>0.42933333333333334</v>
      </c>
      <c r="K35" s="56">
        <f t="shared" si="9"/>
        <v>782</v>
      </c>
    </row>
    <row r="36" spans="1:11" s="31" customFormat="1" x14ac:dyDescent="0.25">
      <c r="A36" s="57" t="s">
        <v>54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1" s="31" customFormat="1" x14ac:dyDescent="0.25">
      <c r="A37" s="48" t="s">
        <v>47</v>
      </c>
      <c r="B37" s="54" t="s">
        <v>58</v>
      </c>
      <c r="C37" s="54"/>
      <c r="D37" s="54"/>
      <c r="E37" s="54"/>
      <c r="F37" s="54"/>
      <c r="G37" s="54"/>
      <c r="H37" s="54"/>
      <c r="I37" s="54"/>
      <c r="J37" s="54"/>
    </row>
    <row r="38" spans="1:11" s="31" customFormat="1" x14ac:dyDescent="0.25">
      <c r="A38" s="47">
        <v>2</v>
      </c>
      <c r="B38" s="54" t="s">
        <v>49</v>
      </c>
      <c r="C38" s="54"/>
      <c r="D38" s="54"/>
      <c r="E38" s="54"/>
      <c r="F38" s="54"/>
      <c r="G38" s="54"/>
      <c r="H38" s="54"/>
      <c r="I38" s="54"/>
      <c r="J38" s="54"/>
    </row>
  </sheetData>
  <mergeCells count="12">
    <mergeCell ref="A6:J6"/>
    <mergeCell ref="L7:L12"/>
    <mergeCell ref="A13:J13"/>
    <mergeCell ref="A36:J36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scale="92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"/>
  <sheetViews>
    <sheetView workbookViewId="0"/>
  </sheetViews>
  <sheetFormatPr defaultRowHeight="16.5" x14ac:dyDescent="0.25"/>
  <cols>
    <col min="1" max="1" width="8.5" style="31" customWidth="1"/>
    <col min="2" max="2" width="11" style="31" customWidth="1"/>
    <col min="3" max="3" width="10" style="31" customWidth="1"/>
    <col min="4" max="4" width="9" style="31" customWidth="1"/>
    <col min="5" max="6" width="9.875" style="31" customWidth="1"/>
    <col min="7" max="7" width="8" style="31" customWidth="1"/>
    <col min="8" max="8" width="9.875" style="31" customWidth="1"/>
    <col min="9" max="9" width="9.25" style="31" customWidth="1"/>
    <col min="10" max="10" width="9" style="31" customWidth="1"/>
    <col min="11" max="11" width="8.5" style="31" customWidth="1"/>
    <col min="12" max="12" width="9.875" style="31" customWidth="1"/>
    <col min="13" max="1024" width="8.5" style="31" customWidth="1"/>
    <col min="1025" max="1025" width="9" customWidth="1"/>
  </cols>
  <sheetData>
    <row r="1" spans="1:12" ht="25.5" customHeight="1" x14ac:dyDescent="0.2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</row>
    <row r="2" spans="1:12" x14ac:dyDescent="0.25">
      <c r="A2" s="50" t="s">
        <v>59</v>
      </c>
      <c r="B2" s="50"/>
      <c r="C2" s="50"/>
      <c r="D2" s="50"/>
      <c r="E2" s="50"/>
      <c r="F2" s="50"/>
      <c r="G2" s="50"/>
      <c r="H2" s="50"/>
      <c r="I2" s="50"/>
      <c r="J2" s="50"/>
    </row>
    <row r="3" spans="1:12" x14ac:dyDescent="0.25">
      <c r="A3" s="51" t="s">
        <v>2</v>
      </c>
      <c r="B3" s="51" t="s">
        <v>3</v>
      </c>
      <c r="C3" s="51"/>
      <c r="D3" s="51"/>
      <c r="E3" s="51" t="s">
        <v>4</v>
      </c>
      <c r="F3" s="51"/>
      <c r="G3" s="51"/>
      <c r="H3" s="51" t="s">
        <v>5</v>
      </c>
      <c r="I3" s="51"/>
      <c r="J3" s="51"/>
    </row>
    <row r="4" spans="1:12" ht="42.75" customHeight="1" x14ac:dyDescent="0.25">
      <c r="A4" s="51"/>
      <c r="B4" s="33" t="s">
        <v>6</v>
      </c>
      <c r="C4" s="34" t="s">
        <v>7</v>
      </c>
      <c r="D4" s="34" t="s">
        <v>8</v>
      </c>
      <c r="E4" s="33" t="s">
        <v>9</v>
      </c>
      <c r="F4" s="34" t="s">
        <v>10</v>
      </c>
      <c r="G4" s="34" t="s">
        <v>11</v>
      </c>
      <c r="H4" s="33" t="s">
        <v>12</v>
      </c>
      <c r="I4" s="34" t="s">
        <v>13</v>
      </c>
      <c r="J4" s="34" t="s">
        <v>14</v>
      </c>
    </row>
    <row r="5" spans="1:12" ht="19.5" x14ac:dyDescent="0.25">
      <c r="A5" s="35" t="s">
        <v>15</v>
      </c>
      <c r="B5" s="36">
        <f>SUM(B7:B12)</f>
        <v>1264205</v>
      </c>
      <c r="C5" s="36">
        <f>SUM(C7:C12)</f>
        <v>765239</v>
      </c>
      <c r="D5" s="37">
        <f>C5/B5</f>
        <v>0.60531242955058717</v>
      </c>
      <c r="E5" s="36">
        <f>SUM(E7:E12)</f>
        <v>654986</v>
      </c>
      <c r="F5" s="36">
        <f>SUM(F7:F12)</f>
        <v>395890</v>
      </c>
      <c r="G5" s="37">
        <f>F5/E5</f>
        <v>0.60442513275092902</v>
      </c>
      <c r="H5" s="36">
        <f>SUM(H7:H12)</f>
        <v>609219</v>
      </c>
      <c r="I5" s="36">
        <f>SUM(I7:I12)</f>
        <v>369349</v>
      </c>
      <c r="J5" s="37">
        <f>I5/H5</f>
        <v>0.60626638368140195</v>
      </c>
    </row>
    <row r="6" spans="1:12" ht="19.5" x14ac:dyDescent="0.25">
      <c r="A6" s="53" t="s">
        <v>60</v>
      </c>
      <c r="B6" s="53"/>
      <c r="C6" s="53"/>
      <c r="D6" s="53"/>
      <c r="E6" s="53"/>
      <c r="F6" s="53"/>
      <c r="G6" s="53"/>
      <c r="H6" s="53"/>
      <c r="I6" s="53"/>
      <c r="J6" s="53"/>
    </row>
    <row r="7" spans="1:12" ht="19.5" x14ac:dyDescent="0.25">
      <c r="A7" s="35" t="s">
        <v>17</v>
      </c>
      <c r="B7" s="39">
        <v>196873</v>
      </c>
      <c r="C7" s="36">
        <v>18173</v>
      </c>
      <c r="D7" s="37">
        <f t="shared" ref="D7:D12" si="0">C7/B7</f>
        <v>9.2308239321796284E-2</v>
      </c>
      <c r="E7" s="39">
        <v>102046</v>
      </c>
      <c r="F7" s="36">
        <v>10122</v>
      </c>
      <c r="G7" s="37">
        <f t="shared" ref="G7:G12" si="1">F7/E7</f>
        <v>9.9190561119495133E-2</v>
      </c>
      <c r="H7" s="39">
        <v>94827</v>
      </c>
      <c r="I7" s="36">
        <v>8051</v>
      </c>
      <c r="J7" s="37">
        <f t="shared" ref="J7:J12" si="2">I7/H7</f>
        <v>8.490197939405443E-2</v>
      </c>
      <c r="L7" s="55"/>
    </row>
    <row r="8" spans="1:12" ht="19.5" x14ac:dyDescent="0.25">
      <c r="A8" s="35" t="s">
        <v>18</v>
      </c>
      <c r="B8" s="39">
        <v>216007</v>
      </c>
      <c r="C8" s="36">
        <v>102925</v>
      </c>
      <c r="D8" s="37">
        <f t="shared" si="0"/>
        <v>0.47648918785039374</v>
      </c>
      <c r="E8" s="39">
        <v>112299</v>
      </c>
      <c r="F8" s="36">
        <v>53229</v>
      </c>
      <c r="G8" s="37">
        <f t="shared" si="1"/>
        <v>0.47399353511607406</v>
      </c>
      <c r="H8" s="39">
        <v>103708</v>
      </c>
      <c r="I8" s="36">
        <v>49696</v>
      </c>
      <c r="J8" s="37">
        <f t="shared" si="2"/>
        <v>0.47919157634897985</v>
      </c>
      <c r="L8" s="55"/>
    </row>
    <row r="9" spans="1:12" ht="19.5" x14ac:dyDescent="0.25">
      <c r="A9" s="35" t="s">
        <v>19</v>
      </c>
      <c r="B9" s="39">
        <v>214590</v>
      </c>
      <c r="C9" s="36">
        <v>120880</v>
      </c>
      <c r="D9" s="37">
        <f t="shared" si="0"/>
        <v>0.56330677105177318</v>
      </c>
      <c r="E9" s="39">
        <v>110764</v>
      </c>
      <c r="F9" s="36">
        <v>61714</v>
      </c>
      <c r="G9" s="37">
        <f t="shared" si="1"/>
        <v>0.5571665884222311</v>
      </c>
      <c r="H9" s="39">
        <v>103826</v>
      </c>
      <c r="I9" s="36">
        <v>59166</v>
      </c>
      <c r="J9" s="37">
        <f t="shared" si="2"/>
        <v>0.56985726118698588</v>
      </c>
      <c r="L9" s="55"/>
    </row>
    <row r="10" spans="1:12" ht="19.5" x14ac:dyDescent="0.25">
      <c r="A10" s="35" t="s">
        <v>20</v>
      </c>
      <c r="B10" s="39">
        <v>197963</v>
      </c>
      <c r="C10" s="36">
        <v>174958</v>
      </c>
      <c r="D10" s="37">
        <f t="shared" si="0"/>
        <v>0.88379141556755558</v>
      </c>
      <c r="E10" s="39">
        <v>102610</v>
      </c>
      <c r="F10" s="36">
        <v>90131</v>
      </c>
      <c r="G10" s="37">
        <f t="shared" si="1"/>
        <v>0.87838417308254557</v>
      </c>
      <c r="H10" s="39">
        <v>95353</v>
      </c>
      <c r="I10" s="36">
        <v>84827</v>
      </c>
      <c r="J10" s="37">
        <f t="shared" si="2"/>
        <v>0.88961018531142178</v>
      </c>
      <c r="L10" s="55"/>
    </row>
    <row r="11" spans="1:12" ht="19.5" x14ac:dyDescent="0.25">
      <c r="A11" s="35" t="s">
        <v>21</v>
      </c>
      <c r="B11" s="39">
        <v>237630</v>
      </c>
      <c r="C11" s="36">
        <v>192546</v>
      </c>
      <c r="D11" s="37">
        <f t="shared" si="0"/>
        <v>0.81027648024239363</v>
      </c>
      <c r="E11" s="39">
        <v>122930</v>
      </c>
      <c r="F11" s="36">
        <v>99847</v>
      </c>
      <c r="G11" s="37">
        <f t="shared" si="1"/>
        <v>0.8122264703489791</v>
      </c>
      <c r="H11" s="39">
        <v>114700</v>
      </c>
      <c r="I11" s="36">
        <v>92699</v>
      </c>
      <c r="J11" s="37">
        <f t="shared" si="2"/>
        <v>0.80818657367044466</v>
      </c>
      <c r="L11" s="55"/>
    </row>
    <row r="12" spans="1:12" ht="19.5" x14ac:dyDescent="0.25">
      <c r="A12" s="35" t="s">
        <v>22</v>
      </c>
      <c r="B12" s="39">
        <v>201142</v>
      </c>
      <c r="C12" s="36">
        <v>155757</v>
      </c>
      <c r="D12" s="37">
        <f t="shared" si="0"/>
        <v>0.77436338507124325</v>
      </c>
      <c r="E12" s="39">
        <v>104337</v>
      </c>
      <c r="F12" s="36">
        <v>80847</v>
      </c>
      <c r="G12" s="37">
        <f t="shared" si="1"/>
        <v>0.77486414215474853</v>
      </c>
      <c r="H12" s="39">
        <v>96805</v>
      </c>
      <c r="I12" s="36">
        <v>74910</v>
      </c>
      <c r="J12" s="37">
        <f t="shared" si="2"/>
        <v>0.77382366613294773</v>
      </c>
      <c r="L12" s="55"/>
    </row>
    <row r="13" spans="1:12" s="31" customFormat="1" ht="19.5" x14ac:dyDescent="0.25">
      <c r="A13" s="53" t="s">
        <v>23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2" s="31" customFormat="1" ht="19.5" x14ac:dyDescent="0.25">
      <c r="A14" s="40" t="s">
        <v>24</v>
      </c>
      <c r="B14" s="39">
        <f t="shared" ref="B14:B35" si="3">E14+H14</f>
        <v>202570</v>
      </c>
      <c r="C14" s="36">
        <f t="shared" ref="C14:C35" si="4">F14+I14</f>
        <v>126915</v>
      </c>
      <c r="D14" s="37">
        <f t="shared" ref="D14:D35" si="5">C14/B14</f>
        <v>0.6265241644863504</v>
      </c>
      <c r="E14" s="39">
        <v>104852</v>
      </c>
      <c r="F14" s="36">
        <v>65566</v>
      </c>
      <c r="G14" s="37">
        <f t="shared" ref="G14:G35" si="6">F14/E14</f>
        <v>0.62531949795902797</v>
      </c>
      <c r="H14" s="39">
        <v>97718</v>
      </c>
      <c r="I14" s="36">
        <v>61349</v>
      </c>
      <c r="J14" s="37">
        <f t="shared" ref="J14:J35" si="7">I14/H14</f>
        <v>0.62781677889436949</v>
      </c>
    </row>
    <row r="15" spans="1:12" s="31" customFormat="1" ht="19.5" x14ac:dyDescent="0.25">
      <c r="A15" s="40" t="s">
        <v>25</v>
      </c>
      <c r="B15" s="39">
        <f t="shared" si="3"/>
        <v>175616</v>
      </c>
      <c r="C15" s="36">
        <f t="shared" si="4"/>
        <v>93921</v>
      </c>
      <c r="D15" s="37">
        <f t="shared" si="5"/>
        <v>0.5348089012390671</v>
      </c>
      <c r="E15" s="39">
        <v>90526</v>
      </c>
      <c r="F15" s="36">
        <v>48483</v>
      </c>
      <c r="G15" s="37">
        <f t="shared" si="6"/>
        <v>0.53556989152287737</v>
      </c>
      <c r="H15" s="39">
        <v>85090</v>
      </c>
      <c r="I15" s="36">
        <v>45438</v>
      </c>
      <c r="J15" s="37">
        <f t="shared" si="7"/>
        <v>0.53399929486426134</v>
      </c>
    </row>
    <row r="16" spans="1:12" s="31" customFormat="1" ht="19.5" x14ac:dyDescent="0.25">
      <c r="A16" s="40" t="s">
        <v>26</v>
      </c>
      <c r="B16" s="39">
        <f t="shared" si="3"/>
        <v>132230</v>
      </c>
      <c r="C16" s="36">
        <f t="shared" si="4"/>
        <v>79727</v>
      </c>
      <c r="D16" s="37">
        <f t="shared" si="5"/>
        <v>0.60294184375708992</v>
      </c>
      <c r="E16" s="39">
        <v>68522</v>
      </c>
      <c r="F16" s="36">
        <v>41178</v>
      </c>
      <c r="G16" s="37">
        <f t="shared" si="6"/>
        <v>0.60094568167887685</v>
      </c>
      <c r="H16" s="39">
        <v>63708</v>
      </c>
      <c r="I16" s="36">
        <v>38549</v>
      </c>
      <c r="J16" s="37">
        <f t="shared" si="7"/>
        <v>0.60508884284548248</v>
      </c>
    </row>
    <row r="17" spans="1:10" s="31" customFormat="1" ht="19.5" x14ac:dyDescent="0.25">
      <c r="A17" s="40" t="s">
        <v>27</v>
      </c>
      <c r="B17" s="39">
        <f t="shared" si="3"/>
        <v>108559</v>
      </c>
      <c r="C17" s="36">
        <f t="shared" si="4"/>
        <v>102263</v>
      </c>
      <c r="D17" s="37">
        <f t="shared" si="5"/>
        <v>0.94200388728709739</v>
      </c>
      <c r="E17" s="39">
        <v>56326</v>
      </c>
      <c r="F17" s="36">
        <v>52940</v>
      </c>
      <c r="G17" s="37">
        <f t="shared" si="6"/>
        <v>0.9398856655896034</v>
      </c>
      <c r="H17" s="39">
        <v>52233</v>
      </c>
      <c r="I17" s="36">
        <v>49323</v>
      </c>
      <c r="J17" s="37">
        <f t="shared" si="7"/>
        <v>0.94428809373384637</v>
      </c>
    </row>
    <row r="18" spans="1:10" s="31" customFormat="1" ht="19.5" x14ac:dyDescent="0.25">
      <c r="A18" s="40" t="s">
        <v>28</v>
      </c>
      <c r="B18" s="39">
        <f t="shared" si="3"/>
        <v>94624</v>
      </c>
      <c r="C18" s="36">
        <f t="shared" si="4"/>
        <v>54830</v>
      </c>
      <c r="D18" s="37">
        <f t="shared" si="5"/>
        <v>0.57945130199526551</v>
      </c>
      <c r="E18" s="39">
        <v>49112</v>
      </c>
      <c r="F18" s="36">
        <v>28403</v>
      </c>
      <c r="G18" s="37">
        <f t="shared" si="6"/>
        <v>0.57833116142694252</v>
      </c>
      <c r="H18" s="39">
        <v>45512</v>
      </c>
      <c r="I18" s="36">
        <v>26427</v>
      </c>
      <c r="J18" s="37">
        <f t="shared" si="7"/>
        <v>0.5806600457022324</v>
      </c>
    </row>
    <row r="19" spans="1:10" s="31" customFormat="1" ht="19.5" x14ac:dyDescent="0.25">
      <c r="A19" s="40" t="s">
        <v>29</v>
      </c>
      <c r="B19" s="39">
        <f t="shared" si="3"/>
        <v>135487</v>
      </c>
      <c r="C19" s="36">
        <f t="shared" si="4"/>
        <v>93719</v>
      </c>
      <c r="D19" s="37">
        <f t="shared" si="5"/>
        <v>0.69171950076391098</v>
      </c>
      <c r="E19" s="39">
        <v>70209</v>
      </c>
      <c r="F19" s="36">
        <v>48356</v>
      </c>
      <c r="G19" s="37">
        <f t="shared" si="6"/>
        <v>0.68874360836929738</v>
      </c>
      <c r="H19" s="39">
        <v>65278</v>
      </c>
      <c r="I19" s="36">
        <v>45363</v>
      </c>
      <c r="J19" s="37">
        <f t="shared" si="7"/>
        <v>0.69492018750574469</v>
      </c>
    </row>
    <row r="20" spans="1:10" s="31" customFormat="1" ht="19.5" x14ac:dyDescent="0.25">
      <c r="A20" s="40" t="s">
        <v>30</v>
      </c>
      <c r="B20" s="39">
        <f t="shared" si="3"/>
        <v>21212</v>
      </c>
      <c r="C20" s="36">
        <f t="shared" si="4"/>
        <v>13297</v>
      </c>
      <c r="D20" s="37">
        <f t="shared" si="5"/>
        <v>0.62686215349801999</v>
      </c>
      <c r="E20" s="39">
        <v>11116</v>
      </c>
      <c r="F20" s="36">
        <v>6962</v>
      </c>
      <c r="G20" s="37">
        <f t="shared" si="6"/>
        <v>0.62630442605253689</v>
      </c>
      <c r="H20" s="39">
        <v>10096</v>
      </c>
      <c r="I20" s="36">
        <v>6335</v>
      </c>
      <c r="J20" s="37">
        <f t="shared" si="7"/>
        <v>0.6274762282091918</v>
      </c>
    </row>
    <row r="21" spans="1:10" s="31" customFormat="1" ht="19.5" x14ac:dyDescent="0.25">
      <c r="A21" s="40" t="s">
        <v>31</v>
      </c>
      <c r="B21" s="39">
        <f t="shared" si="3"/>
        <v>36801</v>
      </c>
      <c r="C21" s="36">
        <f t="shared" si="4"/>
        <v>23649</v>
      </c>
      <c r="D21" s="37">
        <f t="shared" si="5"/>
        <v>0.64261840710850249</v>
      </c>
      <c r="E21" s="39">
        <v>19014</v>
      </c>
      <c r="F21" s="36">
        <v>12102</v>
      </c>
      <c r="G21" s="37">
        <f t="shared" si="6"/>
        <v>0.63647838434837489</v>
      </c>
      <c r="H21" s="39">
        <v>17787</v>
      </c>
      <c r="I21" s="36">
        <v>11547</v>
      </c>
      <c r="J21" s="37">
        <f t="shared" si="7"/>
        <v>0.64918198684432449</v>
      </c>
    </row>
    <row r="22" spans="1:10" s="31" customFormat="1" ht="19.5" x14ac:dyDescent="0.25">
      <c r="A22" s="40" t="s">
        <v>32</v>
      </c>
      <c r="B22" s="39">
        <f t="shared" si="3"/>
        <v>30605</v>
      </c>
      <c r="C22" s="36">
        <f t="shared" si="4"/>
        <v>15537</v>
      </c>
      <c r="D22" s="37">
        <f t="shared" si="5"/>
        <v>0.50766214670805421</v>
      </c>
      <c r="E22" s="39">
        <v>15814</v>
      </c>
      <c r="F22" s="36">
        <v>7999</v>
      </c>
      <c r="G22" s="37">
        <f t="shared" si="6"/>
        <v>0.50581762994814716</v>
      </c>
      <c r="H22" s="39">
        <v>14791</v>
      </c>
      <c r="I22" s="36">
        <v>7538</v>
      </c>
      <c r="J22" s="37">
        <f t="shared" si="7"/>
        <v>0.50963423703603539</v>
      </c>
    </row>
    <row r="23" spans="1:10" s="31" customFormat="1" ht="19.5" x14ac:dyDescent="0.25">
      <c r="A23" s="40" t="s">
        <v>33</v>
      </c>
      <c r="B23" s="39">
        <f t="shared" si="3"/>
        <v>69095</v>
      </c>
      <c r="C23" s="36">
        <f t="shared" si="4"/>
        <v>40713</v>
      </c>
      <c r="D23" s="37">
        <f t="shared" si="5"/>
        <v>0.58923221651349589</v>
      </c>
      <c r="E23" s="39">
        <v>35922</v>
      </c>
      <c r="F23" s="36">
        <v>21105</v>
      </c>
      <c r="G23" s="37">
        <f t="shared" si="6"/>
        <v>0.5875229664272591</v>
      </c>
      <c r="H23" s="39">
        <v>33173</v>
      </c>
      <c r="I23" s="36">
        <v>19608</v>
      </c>
      <c r="J23" s="37">
        <f t="shared" si="7"/>
        <v>0.59108310975793565</v>
      </c>
    </row>
    <row r="24" spans="1:10" s="31" customFormat="1" ht="19.5" x14ac:dyDescent="0.25">
      <c r="A24" s="40" t="s">
        <v>34</v>
      </c>
      <c r="B24" s="39">
        <f t="shared" si="3"/>
        <v>17558</v>
      </c>
      <c r="C24" s="36">
        <f t="shared" si="4"/>
        <v>13324</v>
      </c>
      <c r="D24" s="37">
        <f t="shared" si="5"/>
        <v>0.75885636177241145</v>
      </c>
      <c r="E24" s="39">
        <v>10622</v>
      </c>
      <c r="F24" s="36">
        <v>6976</v>
      </c>
      <c r="G24" s="37">
        <f t="shared" si="6"/>
        <v>0.65675014121634345</v>
      </c>
      <c r="H24" s="39">
        <v>6936</v>
      </c>
      <c r="I24" s="36">
        <v>6348</v>
      </c>
      <c r="J24" s="37">
        <f t="shared" si="7"/>
        <v>0.91522491349480972</v>
      </c>
    </row>
    <row r="25" spans="1:10" s="31" customFormat="1" ht="19.5" x14ac:dyDescent="0.25">
      <c r="A25" s="40" t="s">
        <v>35</v>
      </c>
      <c r="B25" s="39">
        <f t="shared" si="3"/>
        <v>29977</v>
      </c>
      <c r="C25" s="36">
        <f t="shared" si="4"/>
        <v>17714</v>
      </c>
      <c r="D25" s="37">
        <f t="shared" si="5"/>
        <v>0.59091970510724889</v>
      </c>
      <c r="E25" s="39">
        <v>15487</v>
      </c>
      <c r="F25" s="36">
        <v>9266</v>
      </c>
      <c r="G25" s="37">
        <f t="shared" si="6"/>
        <v>0.59830825853942016</v>
      </c>
      <c r="H25" s="39">
        <v>14490</v>
      </c>
      <c r="I25" s="36">
        <v>8448</v>
      </c>
      <c r="J25" s="37">
        <f t="shared" si="7"/>
        <v>0.58302277432712213</v>
      </c>
    </row>
    <row r="26" spans="1:10" s="31" customFormat="1" ht="19.5" x14ac:dyDescent="0.25">
      <c r="A26" s="40" t="s">
        <v>36</v>
      </c>
      <c r="B26" s="39">
        <f t="shared" si="3"/>
        <v>18162</v>
      </c>
      <c r="C26" s="36">
        <f t="shared" si="4"/>
        <v>10874</v>
      </c>
      <c r="D26" s="37">
        <f t="shared" si="5"/>
        <v>0.5987226076423301</v>
      </c>
      <c r="E26" s="39">
        <v>9463</v>
      </c>
      <c r="F26" s="36">
        <v>5615</v>
      </c>
      <c r="G26" s="37">
        <f t="shared" si="6"/>
        <v>0.5933636267568424</v>
      </c>
      <c r="H26" s="39">
        <v>8699</v>
      </c>
      <c r="I26" s="36">
        <v>5259</v>
      </c>
      <c r="J26" s="37">
        <f t="shared" si="7"/>
        <v>0.60455224738475688</v>
      </c>
    </row>
    <row r="27" spans="1:10" s="31" customFormat="1" ht="19.5" x14ac:dyDescent="0.25">
      <c r="A27" s="40" t="s">
        <v>37</v>
      </c>
      <c r="B27" s="39">
        <f t="shared" si="3"/>
        <v>33082</v>
      </c>
      <c r="C27" s="36">
        <f t="shared" si="4"/>
        <v>18444</v>
      </c>
      <c r="D27" s="37">
        <f t="shared" si="5"/>
        <v>0.55752372891602686</v>
      </c>
      <c r="E27" s="39">
        <v>17262</v>
      </c>
      <c r="F27" s="36">
        <v>9639</v>
      </c>
      <c r="G27" s="37">
        <f t="shared" si="6"/>
        <v>0.55839416058394165</v>
      </c>
      <c r="H27" s="39">
        <v>15820</v>
      </c>
      <c r="I27" s="36">
        <v>8805</v>
      </c>
      <c r="J27" s="37">
        <f t="shared" si="7"/>
        <v>0.55657395701643486</v>
      </c>
    </row>
    <row r="28" spans="1:10" s="31" customFormat="1" ht="19.5" x14ac:dyDescent="0.25">
      <c r="A28" s="40" t="s">
        <v>38</v>
      </c>
      <c r="B28" s="39">
        <f t="shared" si="3"/>
        <v>9888</v>
      </c>
      <c r="C28" s="36">
        <f t="shared" si="4"/>
        <v>5770</v>
      </c>
      <c r="D28" s="37">
        <f t="shared" si="5"/>
        <v>0.58353559870550165</v>
      </c>
      <c r="E28" s="39">
        <v>5139</v>
      </c>
      <c r="F28" s="36">
        <v>2965</v>
      </c>
      <c r="G28" s="37">
        <f t="shared" si="6"/>
        <v>0.57696049815139128</v>
      </c>
      <c r="H28" s="39">
        <v>4749</v>
      </c>
      <c r="I28" s="36">
        <v>2805</v>
      </c>
      <c r="J28" s="37">
        <f t="shared" si="7"/>
        <v>0.59065066329753635</v>
      </c>
    </row>
    <row r="29" spans="1:10" s="31" customFormat="1" ht="19.5" x14ac:dyDescent="0.25">
      <c r="A29" s="40" t="s">
        <v>39</v>
      </c>
      <c r="B29" s="39">
        <f t="shared" si="3"/>
        <v>15869</v>
      </c>
      <c r="C29" s="36">
        <f t="shared" si="4"/>
        <v>7984</v>
      </c>
      <c r="D29" s="37">
        <f t="shared" si="5"/>
        <v>0.50311928918016258</v>
      </c>
      <c r="E29" s="39">
        <v>8284</v>
      </c>
      <c r="F29" s="36">
        <v>4191</v>
      </c>
      <c r="G29" s="37">
        <f t="shared" si="6"/>
        <v>0.50591501690004825</v>
      </c>
      <c r="H29" s="39">
        <v>7585</v>
      </c>
      <c r="I29" s="36">
        <v>3793</v>
      </c>
      <c r="J29" s="37">
        <f t="shared" si="7"/>
        <v>0.50006591957811475</v>
      </c>
    </row>
    <row r="30" spans="1:10" s="31" customFormat="1" ht="19.5" x14ac:dyDescent="0.25">
      <c r="A30" s="40" t="s">
        <v>40</v>
      </c>
      <c r="B30" s="39">
        <f t="shared" si="3"/>
        <v>4994</v>
      </c>
      <c r="C30" s="36">
        <f t="shared" si="4"/>
        <v>2312</v>
      </c>
      <c r="D30" s="37">
        <f t="shared" si="5"/>
        <v>0.4629555466559872</v>
      </c>
      <c r="E30" s="39">
        <v>2616</v>
      </c>
      <c r="F30" s="36">
        <v>1226</v>
      </c>
      <c r="G30" s="37">
        <f t="shared" si="6"/>
        <v>0.46865443425076453</v>
      </c>
      <c r="H30" s="39">
        <v>2378</v>
      </c>
      <c r="I30" s="36">
        <v>1086</v>
      </c>
      <c r="J30" s="37">
        <f t="shared" si="7"/>
        <v>0.45668629100084102</v>
      </c>
    </row>
    <row r="31" spans="1:10" s="31" customFormat="1" ht="19.5" x14ac:dyDescent="0.25">
      <c r="A31" s="40" t="s">
        <v>41</v>
      </c>
      <c r="B31" s="39">
        <f t="shared" si="3"/>
        <v>14117</v>
      </c>
      <c r="C31" s="36">
        <f t="shared" si="4"/>
        <v>12584</v>
      </c>
      <c r="D31" s="37">
        <f t="shared" si="5"/>
        <v>0.89140752284479707</v>
      </c>
      <c r="E31" s="39">
        <v>7284</v>
      </c>
      <c r="F31" s="36">
        <v>6481</v>
      </c>
      <c r="G31" s="37">
        <f t="shared" si="6"/>
        <v>0.8897583745194948</v>
      </c>
      <c r="H31" s="39">
        <v>6833</v>
      </c>
      <c r="I31" s="36">
        <v>6103</v>
      </c>
      <c r="J31" s="37">
        <f t="shared" si="7"/>
        <v>0.89316552026928142</v>
      </c>
    </row>
    <row r="32" spans="1:10" s="31" customFormat="1" ht="19.5" x14ac:dyDescent="0.25">
      <c r="A32" s="40" t="s">
        <v>42</v>
      </c>
      <c r="B32" s="39">
        <f t="shared" si="3"/>
        <v>31247</v>
      </c>
      <c r="C32" s="36">
        <f t="shared" si="4"/>
        <v>20712</v>
      </c>
      <c r="D32" s="37">
        <f t="shared" si="5"/>
        <v>0.66284763337280383</v>
      </c>
      <c r="E32" s="39">
        <v>16187</v>
      </c>
      <c r="F32" s="36">
        <v>10804</v>
      </c>
      <c r="G32" s="37">
        <f t="shared" si="6"/>
        <v>0.66744918761969485</v>
      </c>
      <c r="H32" s="39">
        <v>15060</v>
      </c>
      <c r="I32" s="36">
        <v>9908</v>
      </c>
      <c r="J32" s="37">
        <f t="shared" si="7"/>
        <v>0.65790172642762279</v>
      </c>
    </row>
    <row r="33" spans="1:10" s="31" customFormat="1" ht="19.5" x14ac:dyDescent="0.25">
      <c r="A33" s="40" t="s">
        <v>43</v>
      </c>
      <c r="B33" s="39">
        <f t="shared" si="3"/>
        <v>13530</v>
      </c>
      <c r="C33" s="36">
        <f t="shared" si="4"/>
        <v>8530</v>
      </c>
      <c r="D33" s="37">
        <f t="shared" si="5"/>
        <v>0.63045084996304512</v>
      </c>
      <c r="E33" s="39">
        <v>7033</v>
      </c>
      <c r="F33" s="36">
        <v>4370</v>
      </c>
      <c r="G33" s="37">
        <f t="shared" si="6"/>
        <v>0.62135646239158249</v>
      </c>
      <c r="H33" s="39">
        <v>6497</v>
      </c>
      <c r="I33" s="36">
        <v>4160</v>
      </c>
      <c r="J33" s="37">
        <f t="shared" si="7"/>
        <v>0.64029552100969678</v>
      </c>
    </row>
    <row r="34" spans="1:10" s="31" customFormat="1" ht="19.5" x14ac:dyDescent="0.25">
      <c r="A34" s="40" t="s">
        <v>44</v>
      </c>
      <c r="B34" s="39">
        <f t="shared" si="3"/>
        <v>6895</v>
      </c>
      <c r="C34" s="36">
        <f t="shared" si="4"/>
        <v>2106</v>
      </c>
      <c r="D34" s="37">
        <f t="shared" si="5"/>
        <v>0.30543872371283537</v>
      </c>
      <c r="E34" s="39">
        <v>3626</v>
      </c>
      <c r="F34" s="36">
        <v>1109</v>
      </c>
      <c r="G34" s="37">
        <f t="shared" si="6"/>
        <v>0.30584666298952012</v>
      </c>
      <c r="H34" s="39">
        <v>3269</v>
      </c>
      <c r="I34" s="36">
        <v>997</v>
      </c>
      <c r="J34" s="37">
        <f t="shared" si="7"/>
        <v>0.30498623432242278</v>
      </c>
    </row>
    <row r="35" spans="1:10" s="31" customFormat="1" ht="19.5" x14ac:dyDescent="0.25">
      <c r="A35" s="40" t="s">
        <v>45</v>
      </c>
      <c r="B35" s="39">
        <f t="shared" si="3"/>
        <v>809</v>
      </c>
      <c r="C35" s="36">
        <f t="shared" si="4"/>
        <v>314</v>
      </c>
      <c r="D35" s="37">
        <f t="shared" si="5"/>
        <v>0.38813349814585907</v>
      </c>
      <c r="E35" s="39">
        <v>408</v>
      </c>
      <c r="F35" s="36">
        <v>154</v>
      </c>
      <c r="G35" s="37">
        <f t="shared" si="6"/>
        <v>0.37745098039215685</v>
      </c>
      <c r="H35" s="39">
        <v>401</v>
      </c>
      <c r="I35" s="36">
        <v>160</v>
      </c>
      <c r="J35" s="37">
        <f t="shared" si="7"/>
        <v>0.39900249376558605</v>
      </c>
    </row>
    <row r="36" spans="1:10" s="31" customFormat="1" x14ac:dyDescent="0.25">
      <c r="A36" s="57" t="s">
        <v>54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0" s="31" customFormat="1" x14ac:dyDescent="0.25">
      <c r="A37" s="48" t="s">
        <v>47</v>
      </c>
      <c r="B37" s="54" t="s">
        <v>61</v>
      </c>
      <c r="C37" s="54"/>
      <c r="D37" s="54"/>
      <c r="E37" s="54"/>
      <c r="F37" s="54"/>
      <c r="G37" s="54"/>
      <c r="H37" s="54"/>
      <c r="I37" s="54"/>
      <c r="J37" s="54"/>
    </row>
    <row r="38" spans="1:10" s="31" customFormat="1" x14ac:dyDescent="0.25">
      <c r="A38" s="47">
        <v>2</v>
      </c>
      <c r="B38" s="54" t="s">
        <v>49</v>
      </c>
      <c r="C38" s="54"/>
      <c r="D38" s="54"/>
      <c r="E38" s="54"/>
      <c r="F38" s="54"/>
      <c r="G38" s="54"/>
      <c r="H38" s="54"/>
      <c r="I38" s="54"/>
      <c r="J38" s="54"/>
    </row>
  </sheetData>
  <mergeCells count="12">
    <mergeCell ref="A6:J6"/>
    <mergeCell ref="L7:L12"/>
    <mergeCell ref="A13:J13"/>
    <mergeCell ref="A36:J36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826771653543308" right="0.70826771653543308" top="1.1417322834645671" bottom="1.1417322834645671" header="0.74803149606299213" footer="0.74803149606299213"/>
  <pageSetup paperSize="0" scale="92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"/>
  <sheetViews>
    <sheetView workbookViewId="0"/>
  </sheetViews>
  <sheetFormatPr defaultRowHeight="16.5" x14ac:dyDescent="0.25"/>
  <cols>
    <col min="1" max="1" width="8.5" style="31" customWidth="1"/>
    <col min="2" max="2" width="11.5" style="31" customWidth="1"/>
    <col min="3" max="3" width="10.125" style="31" customWidth="1"/>
    <col min="4" max="4" width="8.5" style="31" customWidth="1"/>
    <col min="5" max="5" width="9.75" style="31" customWidth="1"/>
    <col min="6" max="6" width="9.375" style="31" customWidth="1"/>
    <col min="7" max="7" width="8.5" style="31" customWidth="1"/>
    <col min="8" max="8" width="9" style="31" customWidth="1"/>
    <col min="9" max="9" width="10.125" style="31" customWidth="1"/>
    <col min="10" max="10" width="10" style="31" customWidth="1"/>
    <col min="11" max="1024" width="8.5" style="31" customWidth="1"/>
    <col min="1025" max="1025" width="9" customWidth="1"/>
  </cols>
  <sheetData>
    <row r="1" spans="1:10" x14ac:dyDescent="0.25">
      <c r="A1" s="59" t="s">
        <v>0</v>
      </c>
      <c r="B1" s="59"/>
      <c r="C1" s="59"/>
    </row>
    <row r="2" spans="1:10" x14ac:dyDescent="0.25">
      <c r="A2" s="50" t="s">
        <v>62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1" t="s">
        <v>2</v>
      </c>
      <c r="B3" s="51" t="s">
        <v>3</v>
      </c>
      <c r="C3" s="51"/>
      <c r="D3" s="51"/>
      <c r="E3" s="51" t="s">
        <v>4</v>
      </c>
      <c r="F3" s="51"/>
      <c r="G3" s="51"/>
      <c r="H3" s="51" t="s">
        <v>5</v>
      </c>
      <c r="I3" s="51"/>
      <c r="J3" s="51"/>
    </row>
    <row r="4" spans="1:10" ht="42.75" customHeight="1" x14ac:dyDescent="0.25">
      <c r="A4" s="51"/>
      <c r="B4" s="33" t="s">
        <v>6</v>
      </c>
      <c r="C4" s="33" t="s">
        <v>63</v>
      </c>
      <c r="D4" s="33" t="s">
        <v>64</v>
      </c>
      <c r="E4" s="33" t="s">
        <v>65</v>
      </c>
      <c r="F4" s="33" t="s">
        <v>66</v>
      </c>
      <c r="G4" s="33" t="s">
        <v>67</v>
      </c>
      <c r="H4" s="33" t="s">
        <v>68</v>
      </c>
      <c r="I4" s="33" t="s">
        <v>69</v>
      </c>
      <c r="J4" s="33" t="s">
        <v>70</v>
      </c>
    </row>
    <row r="5" spans="1:10" ht="19.5" x14ac:dyDescent="0.25">
      <c r="A5" s="35" t="s">
        <v>15</v>
      </c>
      <c r="B5" s="36">
        <f>SUM(B7:B12)</f>
        <v>1221854</v>
      </c>
      <c r="C5" s="36">
        <f>SUM(C7:C12)</f>
        <v>712727</v>
      </c>
      <c r="D5" s="37">
        <f>C5/B5</f>
        <v>0.58331600993244692</v>
      </c>
      <c r="E5" s="36">
        <f>SUM(E7:E12)</f>
        <v>633460</v>
      </c>
      <c r="F5" s="36">
        <f>SUM(F7:F12)</f>
        <v>368219</v>
      </c>
      <c r="G5" s="37">
        <f>F5/E5</f>
        <v>0.58128216461970761</v>
      </c>
      <c r="H5" s="36">
        <f>SUM(H7:H12)</f>
        <v>588394</v>
      </c>
      <c r="I5" s="36">
        <f>SUM(I7:I12)</f>
        <v>344508</v>
      </c>
      <c r="J5" s="37">
        <f>I5/H5</f>
        <v>0.58550563058086924</v>
      </c>
    </row>
    <row r="6" spans="1:10" ht="19.5" x14ac:dyDescent="0.25">
      <c r="A6" s="53" t="s">
        <v>60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ht="19.5" x14ac:dyDescent="0.25">
      <c r="A7" s="35" t="s">
        <v>17</v>
      </c>
      <c r="B7" s="58">
        <f t="shared" ref="B7:C12" si="0">E7+H7</f>
        <v>201523</v>
      </c>
      <c r="C7" s="36">
        <f t="shared" si="0"/>
        <v>13590</v>
      </c>
      <c r="D7" s="37">
        <f t="shared" ref="D7:D12" si="1">C7/B7</f>
        <v>6.7436471271269283E-2</v>
      </c>
      <c r="E7" s="58">
        <v>104752</v>
      </c>
      <c r="F7" s="36">
        <v>7499</v>
      </c>
      <c r="G7" s="37">
        <f t="shared" ref="G7:G12" si="2">F7/E7</f>
        <v>7.1588131968840688E-2</v>
      </c>
      <c r="H7" s="58">
        <v>96771</v>
      </c>
      <c r="I7" s="36">
        <v>6091</v>
      </c>
      <c r="J7" s="37">
        <f t="shared" ref="J7:J12" si="3">I7/H7</f>
        <v>6.2942410432877613E-2</v>
      </c>
    </row>
    <row r="8" spans="1:10" ht="19.5" x14ac:dyDescent="0.25">
      <c r="A8" s="35" t="s">
        <v>18</v>
      </c>
      <c r="B8" s="58">
        <f t="shared" si="0"/>
        <v>214239</v>
      </c>
      <c r="C8" s="36">
        <f t="shared" si="0"/>
        <v>84066</v>
      </c>
      <c r="D8" s="37">
        <f t="shared" si="1"/>
        <v>0.39239354179211067</v>
      </c>
      <c r="E8" s="58">
        <v>110605</v>
      </c>
      <c r="F8" s="36">
        <v>43212</v>
      </c>
      <c r="G8" s="37">
        <f t="shared" si="2"/>
        <v>0.39068758193571718</v>
      </c>
      <c r="H8" s="58">
        <v>103634</v>
      </c>
      <c r="I8" s="36">
        <v>40854</v>
      </c>
      <c r="J8" s="37">
        <f t="shared" si="3"/>
        <v>0.39421425400930199</v>
      </c>
    </row>
    <row r="9" spans="1:10" ht="19.5" x14ac:dyDescent="0.25">
      <c r="A9" s="35" t="s">
        <v>19</v>
      </c>
      <c r="B9" s="58">
        <f t="shared" si="0"/>
        <v>197973</v>
      </c>
      <c r="C9" s="36">
        <f t="shared" si="0"/>
        <v>134710</v>
      </c>
      <c r="D9" s="37">
        <f t="shared" si="1"/>
        <v>0.68044632348855649</v>
      </c>
      <c r="E9" s="58">
        <v>102614</v>
      </c>
      <c r="F9" s="36">
        <v>68452</v>
      </c>
      <c r="G9" s="37">
        <f t="shared" si="2"/>
        <v>0.66708246438107865</v>
      </c>
      <c r="H9" s="58">
        <v>95359</v>
      </c>
      <c r="I9" s="36">
        <v>66258</v>
      </c>
      <c r="J9" s="37">
        <f t="shared" si="3"/>
        <v>0.69482691722857837</v>
      </c>
    </row>
    <row r="10" spans="1:10" ht="19.5" x14ac:dyDescent="0.25">
      <c r="A10" s="35" t="s">
        <v>20</v>
      </c>
      <c r="B10" s="58">
        <f t="shared" si="0"/>
        <v>237636</v>
      </c>
      <c r="C10" s="36">
        <f t="shared" si="0"/>
        <v>160019</v>
      </c>
      <c r="D10" s="37">
        <f t="shared" si="1"/>
        <v>0.67337861266811427</v>
      </c>
      <c r="E10" s="58">
        <v>122936</v>
      </c>
      <c r="F10" s="36">
        <v>82719</v>
      </c>
      <c r="G10" s="37">
        <f t="shared" si="2"/>
        <v>0.67286230233617494</v>
      </c>
      <c r="H10" s="58">
        <v>114700</v>
      </c>
      <c r="I10" s="36">
        <v>77300</v>
      </c>
      <c r="J10" s="37">
        <f t="shared" si="3"/>
        <v>0.67393199651264168</v>
      </c>
    </row>
    <row r="11" spans="1:10" ht="19.5" x14ac:dyDescent="0.25">
      <c r="A11" s="35" t="s">
        <v>21</v>
      </c>
      <c r="B11" s="58">
        <f t="shared" si="0"/>
        <v>201084</v>
      </c>
      <c r="C11" s="36">
        <f t="shared" si="0"/>
        <v>157469</v>
      </c>
      <c r="D11" s="37">
        <f t="shared" si="1"/>
        <v>0.78310059477631244</v>
      </c>
      <c r="E11" s="58">
        <v>104302</v>
      </c>
      <c r="F11" s="36">
        <v>81812</v>
      </c>
      <c r="G11" s="37">
        <f t="shared" si="2"/>
        <v>0.78437613852083377</v>
      </c>
      <c r="H11" s="58">
        <v>96782</v>
      </c>
      <c r="I11" s="36">
        <v>75657</v>
      </c>
      <c r="J11" s="37">
        <f t="shared" si="3"/>
        <v>0.78172594077411084</v>
      </c>
    </row>
    <row r="12" spans="1:10" ht="19.5" x14ac:dyDescent="0.25">
      <c r="A12" s="35" t="s">
        <v>22</v>
      </c>
      <c r="B12" s="58">
        <f t="shared" si="0"/>
        <v>169399</v>
      </c>
      <c r="C12" s="36">
        <f t="shared" si="0"/>
        <v>162873</v>
      </c>
      <c r="D12" s="37">
        <f t="shared" si="1"/>
        <v>0.96147556951339741</v>
      </c>
      <c r="E12" s="58">
        <v>88251</v>
      </c>
      <c r="F12" s="36">
        <v>84525</v>
      </c>
      <c r="G12" s="37">
        <f t="shared" si="2"/>
        <v>0.95777951524628613</v>
      </c>
      <c r="H12" s="58">
        <v>81148</v>
      </c>
      <c r="I12" s="36">
        <v>78348</v>
      </c>
      <c r="J12" s="37">
        <f t="shared" si="3"/>
        <v>0.96549514467392916</v>
      </c>
    </row>
    <row r="13" spans="1:10" s="31" customFormat="1" ht="19.5" x14ac:dyDescent="0.25">
      <c r="A13" s="53" t="s">
        <v>23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0" s="31" customFormat="1" ht="19.5" x14ac:dyDescent="0.25">
      <c r="A14" s="40" t="s">
        <v>24</v>
      </c>
      <c r="B14" s="58">
        <f t="shared" ref="B14:B35" si="4">E14+H14</f>
        <v>231028</v>
      </c>
      <c r="C14" s="36">
        <f t="shared" ref="C14:C35" si="5">F14+I14</f>
        <v>120527</v>
      </c>
      <c r="D14" s="37">
        <f t="shared" ref="D14:D35" si="6">C14/B14</f>
        <v>0.52169866855965508</v>
      </c>
      <c r="E14" s="58">
        <v>119858</v>
      </c>
      <c r="F14" s="36">
        <v>61888</v>
      </c>
      <c r="G14" s="37">
        <f t="shared" ref="G14:G35" si="7">F14/E14</f>
        <v>0.51634434080328384</v>
      </c>
      <c r="H14" s="58">
        <v>111170</v>
      </c>
      <c r="I14" s="36">
        <v>58639</v>
      </c>
      <c r="J14" s="37">
        <f t="shared" ref="J14:J35" si="8">I14/H14</f>
        <v>0.52747144013672753</v>
      </c>
    </row>
    <row r="15" spans="1:10" s="31" customFormat="1" ht="19.5" x14ac:dyDescent="0.25">
      <c r="A15" s="40" t="s">
        <v>25</v>
      </c>
      <c r="B15" s="58">
        <f t="shared" si="4"/>
        <v>193390</v>
      </c>
      <c r="C15" s="36">
        <f t="shared" si="5"/>
        <v>87455</v>
      </c>
      <c r="D15" s="37">
        <f t="shared" si="6"/>
        <v>0.45222090077046384</v>
      </c>
      <c r="E15" s="58">
        <v>99685</v>
      </c>
      <c r="F15" s="36">
        <v>45090</v>
      </c>
      <c r="G15" s="37">
        <f t="shared" si="7"/>
        <v>0.45232482319305811</v>
      </c>
      <c r="H15" s="58">
        <v>93705</v>
      </c>
      <c r="I15" s="36">
        <v>42365</v>
      </c>
      <c r="J15" s="37">
        <f t="shared" si="8"/>
        <v>0.4521103462995571</v>
      </c>
    </row>
    <row r="16" spans="1:10" s="31" customFormat="1" ht="19.5" x14ac:dyDescent="0.25">
      <c r="A16" s="40" t="s">
        <v>26</v>
      </c>
      <c r="B16" s="58">
        <f t="shared" si="4"/>
        <v>141964</v>
      </c>
      <c r="C16" s="36">
        <f t="shared" si="5"/>
        <v>73218</v>
      </c>
      <c r="D16" s="37">
        <f t="shared" si="6"/>
        <v>0.51575047195063539</v>
      </c>
      <c r="E16" s="58">
        <v>73624</v>
      </c>
      <c r="F16" s="36">
        <v>37852</v>
      </c>
      <c r="G16" s="37">
        <f t="shared" si="7"/>
        <v>0.51412582853417366</v>
      </c>
      <c r="H16" s="58">
        <v>68340</v>
      </c>
      <c r="I16" s="36">
        <v>35366</v>
      </c>
      <c r="J16" s="37">
        <f t="shared" si="8"/>
        <v>0.51750073163593791</v>
      </c>
    </row>
    <row r="17" spans="1:10" s="31" customFormat="1" ht="19.5" x14ac:dyDescent="0.25">
      <c r="A17" s="40" t="s">
        <v>27</v>
      </c>
      <c r="B17" s="58">
        <f t="shared" si="4"/>
        <v>183928</v>
      </c>
      <c r="C17" s="36">
        <f t="shared" si="5"/>
        <v>95348</v>
      </c>
      <c r="D17" s="37">
        <f t="shared" si="6"/>
        <v>0.51839850376234176</v>
      </c>
      <c r="E17" s="58">
        <v>95540</v>
      </c>
      <c r="F17" s="36">
        <v>49287</v>
      </c>
      <c r="G17" s="37">
        <f t="shared" si="7"/>
        <v>0.51587816621310445</v>
      </c>
      <c r="H17" s="58">
        <v>88388</v>
      </c>
      <c r="I17" s="36">
        <v>46061</v>
      </c>
      <c r="J17" s="37">
        <f t="shared" si="8"/>
        <v>0.52112277684753583</v>
      </c>
    </row>
    <row r="18" spans="1:10" s="31" customFormat="1" ht="19.5" x14ac:dyDescent="0.25">
      <c r="A18" s="40" t="s">
        <v>28</v>
      </c>
      <c r="B18" s="58">
        <f t="shared" si="4"/>
        <v>106853</v>
      </c>
      <c r="C18" s="36">
        <f t="shared" si="5"/>
        <v>50621</v>
      </c>
      <c r="D18" s="37">
        <f t="shared" si="6"/>
        <v>0.47374430292083519</v>
      </c>
      <c r="E18" s="58">
        <v>55426</v>
      </c>
      <c r="F18" s="36">
        <v>26196</v>
      </c>
      <c r="G18" s="37">
        <f t="shared" si="7"/>
        <v>0.47263017356475301</v>
      </c>
      <c r="H18" s="58">
        <v>51427</v>
      </c>
      <c r="I18" s="36">
        <v>24425</v>
      </c>
      <c r="J18" s="37">
        <f t="shared" si="8"/>
        <v>0.47494506776595952</v>
      </c>
    </row>
    <row r="19" spans="1:10" s="31" customFormat="1" ht="19.5" x14ac:dyDescent="0.25">
      <c r="A19" s="40" t="s">
        <v>29</v>
      </c>
      <c r="B19" s="58">
        <f t="shared" si="4"/>
        <v>152182</v>
      </c>
      <c r="C19" s="36">
        <f t="shared" si="5"/>
        <v>86924</v>
      </c>
      <c r="D19" s="37">
        <f t="shared" si="6"/>
        <v>0.57118450276642441</v>
      </c>
      <c r="E19" s="58">
        <v>78765</v>
      </c>
      <c r="F19" s="36">
        <v>44808</v>
      </c>
      <c r="G19" s="37">
        <f t="shared" si="7"/>
        <v>0.56888211769186825</v>
      </c>
      <c r="H19" s="58">
        <v>73417</v>
      </c>
      <c r="I19" s="36">
        <v>42116</v>
      </c>
      <c r="J19" s="37">
        <f t="shared" si="8"/>
        <v>0.57365460315730687</v>
      </c>
    </row>
    <row r="20" spans="1:10" s="31" customFormat="1" ht="19.5" x14ac:dyDescent="0.25">
      <c r="A20" s="40" t="s">
        <v>30</v>
      </c>
      <c r="B20" s="58">
        <f t="shared" si="4"/>
        <v>24361</v>
      </c>
      <c r="C20" s="36">
        <f t="shared" si="5"/>
        <v>12282</v>
      </c>
      <c r="D20" s="37">
        <f t="shared" si="6"/>
        <v>0.50416649562825833</v>
      </c>
      <c r="E20" s="58">
        <v>12669</v>
      </c>
      <c r="F20" s="36">
        <v>6416</v>
      </c>
      <c r="G20" s="37">
        <f t="shared" si="7"/>
        <v>0.50643302549530345</v>
      </c>
      <c r="H20" s="58">
        <v>11692</v>
      </c>
      <c r="I20" s="36">
        <v>5866</v>
      </c>
      <c r="J20" s="37">
        <f t="shared" si="8"/>
        <v>0.50171057133082453</v>
      </c>
    </row>
    <row r="21" spans="1:10" s="31" customFormat="1" ht="19.5" x14ac:dyDescent="0.25">
      <c r="A21" s="40" t="s">
        <v>31</v>
      </c>
      <c r="B21" s="58">
        <f t="shared" si="4"/>
        <v>41728</v>
      </c>
      <c r="C21" s="36">
        <f t="shared" si="5"/>
        <v>20502</v>
      </c>
      <c r="D21" s="37">
        <f t="shared" si="6"/>
        <v>0.49132476993865032</v>
      </c>
      <c r="E21" s="58">
        <v>21622</v>
      </c>
      <c r="F21" s="36">
        <v>10533</v>
      </c>
      <c r="G21" s="37">
        <f t="shared" si="7"/>
        <v>0.48714272500231248</v>
      </c>
      <c r="H21" s="58">
        <v>20106</v>
      </c>
      <c r="I21" s="36">
        <v>9969</v>
      </c>
      <c r="J21" s="37">
        <f t="shared" si="8"/>
        <v>0.49582214264398689</v>
      </c>
    </row>
    <row r="22" spans="1:10" s="31" customFormat="1" ht="19.5" x14ac:dyDescent="0.25">
      <c r="A22" s="40" t="s">
        <v>32</v>
      </c>
      <c r="B22" s="58">
        <f t="shared" si="4"/>
        <v>35769</v>
      </c>
      <c r="C22" s="36">
        <f t="shared" si="5"/>
        <v>13730</v>
      </c>
      <c r="D22" s="37">
        <f t="shared" si="6"/>
        <v>0.38385193882971286</v>
      </c>
      <c r="E22" s="58">
        <v>18532</v>
      </c>
      <c r="F22" s="36">
        <v>7130</v>
      </c>
      <c r="G22" s="37">
        <f t="shared" si="7"/>
        <v>0.38473990934599611</v>
      </c>
      <c r="H22" s="58">
        <v>17237</v>
      </c>
      <c r="I22" s="36">
        <v>6600</v>
      </c>
      <c r="J22" s="37">
        <f t="shared" si="8"/>
        <v>0.38289725590299939</v>
      </c>
    </row>
    <row r="23" spans="1:10" s="31" customFormat="1" ht="19.5" x14ac:dyDescent="0.25">
      <c r="A23" s="40" t="s">
        <v>33</v>
      </c>
      <c r="B23" s="58">
        <f t="shared" si="4"/>
        <v>76851</v>
      </c>
      <c r="C23" s="36">
        <f t="shared" si="5"/>
        <v>39188</v>
      </c>
      <c r="D23" s="37">
        <f t="shared" si="6"/>
        <v>0.50992179672353</v>
      </c>
      <c r="E23" s="58">
        <v>39992</v>
      </c>
      <c r="F23" s="36">
        <v>20348</v>
      </c>
      <c r="G23" s="37">
        <f t="shared" si="7"/>
        <v>0.50880176035207036</v>
      </c>
      <c r="H23" s="58">
        <v>36859</v>
      </c>
      <c r="I23" s="36">
        <v>18840</v>
      </c>
      <c r="J23" s="37">
        <f t="shared" si="8"/>
        <v>0.51113703573075775</v>
      </c>
    </row>
    <row r="24" spans="1:10" s="31" customFormat="1" ht="19.5" x14ac:dyDescent="0.25">
      <c r="A24" s="40" t="s">
        <v>34</v>
      </c>
      <c r="B24" s="58">
        <f t="shared" si="4"/>
        <v>24037</v>
      </c>
      <c r="C24" s="36">
        <f t="shared" si="5"/>
        <v>12658</v>
      </c>
      <c r="D24" s="37">
        <f t="shared" si="6"/>
        <v>0.52660481757290845</v>
      </c>
      <c r="E24" s="58">
        <v>12475</v>
      </c>
      <c r="F24" s="36">
        <v>6599</v>
      </c>
      <c r="G24" s="37">
        <f t="shared" si="7"/>
        <v>0.52897795591182362</v>
      </c>
      <c r="H24" s="58">
        <v>11562</v>
      </c>
      <c r="I24" s="36">
        <v>6059</v>
      </c>
      <c r="J24" s="37">
        <f t="shared" si="8"/>
        <v>0.52404428299602146</v>
      </c>
    </row>
    <row r="25" spans="1:10" s="31" customFormat="1" ht="19.5" x14ac:dyDescent="0.25">
      <c r="A25" s="40" t="s">
        <v>35</v>
      </c>
      <c r="B25" s="58">
        <f t="shared" si="4"/>
        <v>35021</v>
      </c>
      <c r="C25" s="36">
        <f t="shared" si="5"/>
        <v>17447</v>
      </c>
      <c r="D25" s="37">
        <f t="shared" si="6"/>
        <v>0.49818680220439165</v>
      </c>
      <c r="E25" s="58">
        <v>18234</v>
      </c>
      <c r="F25" s="36">
        <v>9140</v>
      </c>
      <c r="G25" s="37">
        <f t="shared" si="7"/>
        <v>0.50126137983985963</v>
      </c>
      <c r="H25" s="58">
        <v>16787</v>
      </c>
      <c r="I25" s="36">
        <v>8307</v>
      </c>
      <c r="J25" s="37">
        <f t="shared" si="8"/>
        <v>0.49484720319294695</v>
      </c>
    </row>
    <row r="26" spans="1:10" s="31" customFormat="1" ht="19.5" x14ac:dyDescent="0.25">
      <c r="A26" s="40" t="s">
        <v>36</v>
      </c>
      <c r="B26" s="58">
        <f t="shared" si="4"/>
        <v>21418</v>
      </c>
      <c r="C26" s="36">
        <f t="shared" si="5"/>
        <v>9342</v>
      </c>
      <c r="D26" s="37">
        <f t="shared" si="6"/>
        <v>0.43617517975534598</v>
      </c>
      <c r="E26" s="58">
        <v>11225</v>
      </c>
      <c r="F26" s="36">
        <v>4840</v>
      </c>
      <c r="G26" s="37">
        <f t="shared" si="7"/>
        <v>0.43118040089086862</v>
      </c>
      <c r="H26" s="58">
        <v>10193</v>
      </c>
      <c r="I26" s="36">
        <v>4502</v>
      </c>
      <c r="J26" s="37">
        <f t="shared" si="8"/>
        <v>0.44167565976650641</v>
      </c>
    </row>
    <row r="27" spans="1:10" s="31" customFormat="1" ht="19.5" x14ac:dyDescent="0.25">
      <c r="A27" s="40" t="s">
        <v>37</v>
      </c>
      <c r="B27" s="58">
        <f t="shared" si="4"/>
        <v>38070</v>
      </c>
      <c r="C27" s="36">
        <f t="shared" si="5"/>
        <v>17554</v>
      </c>
      <c r="D27" s="37">
        <f t="shared" si="6"/>
        <v>0.46109797741003417</v>
      </c>
      <c r="E27" s="58">
        <v>19883</v>
      </c>
      <c r="F27" s="36">
        <v>9177</v>
      </c>
      <c r="G27" s="37">
        <f t="shared" si="7"/>
        <v>0.4615500678971986</v>
      </c>
      <c r="H27" s="58">
        <v>18187</v>
      </c>
      <c r="I27" s="36">
        <v>8377</v>
      </c>
      <c r="J27" s="37">
        <f t="shared" si="8"/>
        <v>0.46060372793753779</v>
      </c>
    </row>
    <row r="28" spans="1:10" s="31" customFormat="1" ht="19.5" x14ac:dyDescent="0.25">
      <c r="A28" s="40" t="s">
        <v>38</v>
      </c>
      <c r="B28" s="58">
        <f t="shared" si="4"/>
        <v>11591</v>
      </c>
      <c r="C28" s="36">
        <f t="shared" si="5"/>
        <v>5444</v>
      </c>
      <c r="D28" s="37">
        <f t="shared" si="6"/>
        <v>0.46967474764903805</v>
      </c>
      <c r="E28" s="58">
        <v>5984</v>
      </c>
      <c r="F28" s="36">
        <v>2825</v>
      </c>
      <c r="G28" s="37">
        <f t="shared" si="7"/>
        <v>0.47209224598930483</v>
      </c>
      <c r="H28" s="58">
        <v>5607</v>
      </c>
      <c r="I28" s="36">
        <v>2619</v>
      </c>
      <c r="J28" s="37">
        <f t="shared" si="8"/>
        <v>0.46709470304975925</v>
      </c>
    </row>
    <row r="29" spans="1:10" s="31" customFormat="1" ht="19.5" x14ac:dyDescent="0.25">
      <c r="A29" s="40" t="s">
        <v>39</v>
      </c>
      <c r="B29" s="58">
        <f t="shared" si="4"/>
        <v>18076</v>
      </c>
      <c r="C29" s="36">
        <f t="shared" si="5"/>
        <v>7843</v>
      </c>
      <c r="D29" s="37">
        <f t="shared" si="6"/>
        <v>0.43389024120380615</v>
      </c>
      <c r="E29" s="58">
        <v>9494</v>
      </c>
      <c r="F29" s="36">
        <v>4077</v>
      </c>
      <c r="G29" s="37">
        <f t="shared" si="7"/>
        <v>0.42942911312407839</v>
      </c>
      <c r="H29" s="58">
        <v>8582</v>
      </c>
      <c r="I29" s="36">
        <v>3766</v>
      </c>
      <c r="J29" s="37">
        <f t="shared" si="8"/>
        <v>0.43882544861337686</v>
      </c>
    </row>
    <row r="30" spans="1:10" s="31" customFormat="1" ht="19.5" x14ac:dyDescent="0.25">
      <c r="A30" s="40" t="s">
        <v>40</v>
      </c>
      <c r="B30" s="58">
        <f t="shared" si="4"/>
        <v>5465</v>
      </c>
      <c r="C30" s="36">
        <f t="shared" si="5"/>
        <v>2206</v>
      </c>
      <c r="D30" s="37">
        <f t="shared" si="6"/>
        <v>0.40365965233302836</v>
      </c>
      <c r="E30" s="58">
        <v>2845</v>
      </c>
      <c r="F30" s="36">
        <v>1147</v>
      </c>
      <c r="G30" s="37">
        <f t="shared" si="7"/>
        <v>0.40316344463971882</v>
      </c>
      <c r="H30" s="58">
        <v>2620</v>
      </c>
      <c r="I30" s="36">
        <v>1059</v>
      </c>
      <c r="J30" s="37">
        <f t="shared" si="8"/>
        <v>0.40419847328244274</v>
      </c>
    </row>
    <row r="31" spans="1:10" s="31" customFormat="1" ht="19.5" x14ac:dyDescent="0.25">
      <c r="A31" s="40" t="s">
        <v>41</v>
      </c>
      <c r="B31" s="58">
        <f t="shared" si="4"/>
        <v>15935</v>
      </c>
      <c r="C31" s="36">
        <f t="shared" si="5"/>
        <v>10833</v>
      </c>
      <c r="D31" s="37">
        <f t="shared" si="6"/>
        <v>0.67982428616253532</v>
      </c>
      <c r="E31" s="58">
        <v>8259</v>
      </c>
      <c r="F31" s="36">
        <v>5594</v>
      </c>
      <c r="G31" s="37">
        <f t="shared" si="7"/>
        <v>0.67732170965007865</v>
      </c>
      <c r="H31" s="58">
        <v>7676</v>
      </c>
      <c r="I31" s="36">
        <v>5239</v>
      </c>
      <c r="J31" s="37">
        <f t="shared" si="8"/>
        <v>0.68251693590411677</v>
      </c>
    </row>
    <row r="32" spans="1:10" s="31" customFormat="1" ht="19.5" x14ac:dyDescent="0.25">
      <c r="A32" s="40" t="s">
        <v>42</v>
      </c>
      <c r="B32" s="58">
        <f t="shared" si="4"/>
        <v>35642</v>
      </c>
      <c r="C32" s="36">
        <f t="shared" si="5"/>
        <v>18416</v>
      </c>
      <c r="D32" s="37">
        <f t="shared" si="6"/>
        <v>0.51669378822737222</v>
      </c>
      <c r="E32" s="58">
        <v>18538</v>
      </c>
      <c r="F32" s="36">
        <v>9560</v>
      </c>
      <c r="G32" s="37">
        <f t="shared" si="7"/>
        <v>0.51569748624447087</v>
      </c>
      <c r="H32" s="58">
        <v>17104</v>
      </c>
      <c r="I32" s="36">
        <v>8856</v>
      </c>
      <c r="J32" s="37">
        <f t="shared" si="8"/>
        <v>0.51777362020579987</v>
      </c>
    </row>
    <row r="33" spans="1:10" s="31" customFormat="1" ht="19.5" x14ac:dyDescent="0.25">
      <c r="A33" s="40" t="s">
        <v>43</v>
      </c>
      <c r="B33" s="58">
        <f t="shared" si="4"/>
        <v>15507</v>
      </c>
      <c r="C33" s="36">
        <f t="shared" si="5"/>
        <v>8661</v>
      </c>
      <c r="D33" s="37">
        <f t="shared" si="6"/>
        <v>0.55852195782549818</v>
      </c>
      <c r="E33" s="58">
        <v>8089</v>
      </c>
      <c r="F33" s="36">
        <v>4400</v>
      </c>
      <c r="G33" s="37">
        <f t="shared" si="7"/>
        <v>0.54394857213499814</v>
      </c>
      <c r="H33" s="58">
        <v>7418</v>
      </c>
      <c r="I33" s="36">
        <v>4261</v>
      </c>
      <c r="J33" s="37">
        <f t="shared" si="8"/>
        <v>0.57441358856834723</v>
      </c>
    </row>
    <row r="34" spans="1:10" s="31" customFormat="1" ht="19.5" x14ac:dyDescent="0.25">
      <c r="A34" s="40" t="s">
        <v>44</v>
      </c>
      <c r="B34" s="58">
        <f t="shared" si="4"/>
        <v>7702</v>
      </c>
      <c r="C34" s="36">
        <f t="shared" si="5"/>
        <v>2255</v>
      </c>
      <c r="D34" s="37">
        <f t="shared" si="6"/>
        <v>0.2927810958192677</v>
      </c>
      <c r="E34" s="58">
        <v>4014</v>
      </c>
      <c r="F34" s="36">
        <v>1175</v>
      </c>
      <c r="G34" s="37">
        <f t="shared" si="7"/>
        <v>0.29272546088689588</v>
      </c>
      <c r="H34" s="58">
        <v>3688</v>
      </c>
      <c r="I34" s="36">
        <v>1080</v>
      </c>
      <c r="J34" s="37">
        <f t="shared" si="8"/>
        <v>0.29284164859002171</v>
      </c>
    </row>
    <row r="35" spans="1:10" s="31" customFormat="1" ht="16.5" customHeight="1" x14ac:dyDescent="0.25">
      <c r="A35" s="40" t="s">
        <v>45</v>
      </c>
      <c r="B35" s="58">
        <f t="shared" si="4"/>
        <v>862</v>
      </c>
      <c r="C35" s="36">
        <f t="shared" si="5"/>
        <v>273</v>
      </c>
      <c r="D35" s="37">
        <f t="shared" si="6"/>
        <v>0.31670533642691417</v>
      </c>
      <c r="E35" s="58">
        <v>440</v>
      </c>
      <c r="F35" s="36">
        <v>137</v>
      </c>
      <c r="G35" s="37">
        <f t="shared" si="7"/>
        <v>0.31136363636363634</v>
      </c>
      <c r="H35" s="58">
        <v>422</v>
      </c>
      <c r="I35" s="36">
        <v>136</v>
      </c>
      <c r="J35" s="37">
        <f t="shared" si="8"/>
        <v>0.32227488151658767</v>
      </c>
    </row>
    <row r="36" spans="1:10" s="31" customFormat="1" x14ac:dyDescent="0.25">
      <c r="A36" s="57" t="s">
        <v>54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0" s="31" customFormat="1" x14ac:dyDescent="0.25">
      <c r="A37" s="48" t="s">
        <v>47</v>
      </c>
      <c r="B37" s="54" t="s">
        <v>61</v>
      </c>
      <c r="C37" s="54"/>
      <c r="D37" s="54"/>
      <c r="E37" s="54"/>
      <c r="F37" s="54"/>
      <c r="G37" s="54"/>
      <c r="H37" s="54"/>
      <c r="I37" s="54"/>
      <c r="J37" s="54"/>
    </row>
    <row r="38" spans="1:10" s="31" customFormat="1" x14ac:dyDescent="0.25">
      <c r="A38" s="47">
        <v>2</v>
      </c>
      <c r="B38" s="54" t="s">
        <v>49</v>
      </c>
      <c r="C38" s="54"/>
      <c r="D38" s="54"/>
      <c r="E38" s="54"/>
      <c r="F38" s="54"/>
      <c r="G38" s="54"/>
      <c r="H38" s="54"/>
      <c r="I38" s="54"/>
      <c r="J38" s="54"/>
    </row>
  </sheetData>
  <mergeCells count="11">
    <mergeCell ref="A6:J6"/>
    <mergeCell ref="A13:J13"/>
    <mergeCell ref="A36:J36"/>
    <mergeCell ref="B37:J37"/>
    <mergeCell ref="B38:J38"/>
    <mergeCell ref="A1:C1"/>
    <mergeCell ref="A2:J2"/>
    <mergeCell ref="A3:A4"/>
    <mergeCell ref="B3:D3"/>
    <mergeCell ref="E3:G3"/>
    <mergeCell ref="H3:J3"/>
  </mergeCells>
  <phoneticPr fontId="23" type="noConversion"/>
  <pageMargins left="0.70826771653543308" right="0.70826771653543308" top="1.1417322834645671" bottom="1.1417322834645671" header="0.74803149606299213" footer="0.74803149606299213"/>
  <pageSetup paperSize="0" scale="91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具名範圍</vt:lpstr>
      </vt:variant>
      <vt:variant>
        <vt:i4>16</vt:i4>
      </vt:variant>
    </vt:vector>
  </HeadingPairs>
  <TitlesOfParts>
    <vt:vector size="33" baseType="lpstr">
      <vt:lpstr>2023_(未滿6歲)</vt:lpstr>
      <vt:lpstr>2022_(未滿6歲)</vt:lpstr>
      <vt:lpstr>2021_(未滿6歲)</vt:lpstr>
      <vt:lpstr>2020_(未滿6歲)</vt:lpstr>
      <vt:lpstr>2019__(未滿6歲)</vt:lpstr>
      <vt:lpstr>2018_(未滿6歲)</vt:lpstr>
      <vt:lpstr>2017_(未滿6歲)</vt:lpstr>
      <vt:lpstr>2016_(未滿6歲)</vt:lpstr>
      <vt:lpstr>2015_(未滿6歲)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'2015_(未滿6歲)'!Print_Area</vt:lpstr>
      <vt:lpstr>'2016_(未滿6歲)'!Print_Area</vt:lpstr>
      <vt:lpstr>'2017_(未滿6歲)'!Print_Area</vt:lpstr>
      <vt:lpstr>'2018_(未滿6歲)'!Print_Area</vt:lpstr>
      <vt:lpstr>'2019__(未滿6歲)'!Print_Area</vt:lpstr>
      <vt:lpstr>'2020_(未滿6歲)'!Print_Area</vt:lpstr>
      <vt:lpstr>'2021_(未滿6歲)'!Print_Area</vt:lpstr>
      <vt:lpstr>'2022_(未滿6歲)'!Print_Area</vt:lpstr>
      <vt:lpstr>'2023_(未滿6歲)'!Print_Area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心理及口腔健康司林欣儀</dc:creator>
  <dc:description/>
  <cp:lastModifiedBy>張壬翔</cp:lastModifiedBy>
  <cp:lastPrinted>2024-09-18T02:23:45Z</cp:lastPrinted>
  <dcterms:created xsi:type="dcterms:W3CDTF">2020-09-18T06:26:04Z</dcterms:created>
  <dcterms:modified xsi:type="dcterms:W3CDTF">2024-09-19T01:35:14Z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